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D3238A-A7B0-4CA2-9FB1-79BD9ADA21AC}" xr6:coauthVersionLast="47" xr6:coauthVersionMax="47" xr10:uidLastSave="{00000000-0000-0000-0000-000000000000}"/>
  <bookViews>
    <workbookView xWindow="-110" yWindow="-110" windowWidth="19420" windowHeight="11500" tabRatio="636" activeTab="3" xr2:uid="{3D4A195D-6FE8-4B3F-83C4-7ED0BAF0092B}"/>
  </bookViews>
  <sheets>
    <sheet name="Listina" sheetId="1" r:id="rId1"/>
    <sheet name="Kluci" sheetId="2" r:id="rId2"/>
    <sheet name="Holky" sheetId="3" r:id="rId3"/>
    <sheet name="Mix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4" l="1"/>
  <c r="O62" i="4"/>
  <c r="N63" i="4"/>
  <c r="N45" i="4"/>
  <c r="N44" i="4"/>
  <c r="N43" i="4"/>
  <c r="N62" i="4"/>
  <c r="O45" i="4"/>
  <c r="O44" i="4"/>
  <c r="O43" i="4"/>
  <c r="O24" i="4"/>
  <c r="Q24" i="4"/>
  <c r="O8" i="4"/>
  <c r="O7" i="4"/>
  <c r="O6" i="4"/>
  <c r="O5" i="4"/>
  <c r="N6" i="4"/>
  <c r="N7" i="4"/>
  <c r="O6" i="2"/>
  <c r="F7" i="1"/>
  <c r="L62" i="1"/>
  <c r="L63" i="1"/>
  <c r="L64" i="1"/>
  <c r="L66" i="1"/>
  <c r="L67" i="1"/>
  <c r="L68" i="1"/>
  <c r="L69" i="1"/>
  <c r="L70" i="1"/>
  <c r="L71" i="1"/>
  <c r="L72" i="1"/>
  <c r="L65" i="1"/>
  <c r="L73" i="1"/>
  <c r="L74" i="1"/>
  <c r="L75" i="1"/>
  <c r="L76" i="1"/>
  <c r="L43" i="1"/>
  <c r="L44" i="1"/>
  <c r="L45" i="1"/>
  <c r="L46" i="1"/>
  <c r="L47" i="1"/>
  <c r="L48" i="1"/>
  <c r="L49" i="1"/>
  <c r="L51" i="1"/>
  <c r="L52" i="1"/>
  <c r="L53" i="1"/>
  <c r="L54" i="1"/>
  <c r="L55" i="1"/>
  <c r="L56" i="1"/>
  <c r="L57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43" i="1"/>
  <c r="F58" i="1" s="1" a="1"/>
  <c r="F58" i="1" s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L5" i="1"/>
  <c r="L20" i="1" s="1" a="1"/>
  <c r="L20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F9" i="1"/>
  <c r="F8" i="1"/>
  <c r="F10" i="1"/>
  <c r="F11" i="1"/>
  <c r="F5" i="1"/>
  <c r="F6" i="1"/>
  <c r="F12" i="1"/>
  <c r="F13" i="1"/>
  <c r="F14" i="1"/>
  <c r="F15" i="1"/>
  <c r="F16" i="1"/>
  <c r="F17" i="1"/>
  <c r="F18" i="1"/>
  <c r="F19" i="1"/>
  <c r="O8" i="2"/>
  <c r="O7" i="2"/>
  <c r="O5" i="2"/>
  <c r="O10" i="2"/>
  <c r="O9" i="2"/>
  <c r="N24" i="4"/>
  <c r="N8" i="4"/>
  <c r="N5" i="4"/>
  <c r="O6" i="3"/>
  <c r="O7" i="3"/>
  <c r="O9" i="3"/>
  <c r="O8" i="3"/>
  <c r="O11" i="3"/>
  <c r="O5" i="3"/>
  <c r="O10" i="3"/>
  <c r="F20" i="1" l="1" a="1"/>
  <c r="F20" i="1" s="1"/>
  <c r="Q62" i="4"/>
  <c r="Q63" i="4"/>
  <c r="P24" i="4"/>
  <c r="P63" i="4"/>
  <c r="P62" i="4"/>
  <c r="P45" i="4"/>
  <c r="Q45" i="4"/>
  <c r="F77" i="1" a="1"/>
  <c r="F77" i="1" s="1"/>
  <c r="L58" i="1" a="1"/>
  <c r="L58" i="1" s="1"/>
  <c r="L77" i="1" a="1"/>
  <c r="L77" i="1" s="1"/>
  <c r="F39" i="1" a="1"/>
  <c r="F39" i="1" s="1"/>
  <c r="L39" i="1" a="1"/>
  <c r="L39" i="1" s="1"/>
  <c r="P8" i="2"/>
  <c r="P6" i="2"/>
  <c r="P9" i="2"/>
  <c r="P10" i="2"/>
  <c r="P7" i="3"/>
  <c r="P5" i="3"/>
  <c r="P6" i="3"/>
  <c r="P11" i="3"/>
  <c r="P8" i="3"/>
  <c r="P10" i="3"/>
  <c r="P9" i="3"/>
  <c r="P5" i="2"/>
  <c r="P7" i="2"/>
  <c r="P7" i="4" l="1"/>
  <c r="Q7" i="4"/>
  <c r="P8" i="4"/>
  <c r="P5" i="4"/>
  <c r="P6" i="4"/>
  <c r="P43" i="4"/>
  <c r="Q43" i="4"/>
  <c r="Q44" i="4"/>
  <c r="P44" i="4"/>
  <c r="Q8" i="4"/>
  <c r="Q6" i="4"/>
  <c r="Q5" i="4"/>
  <c r="D80" i="1"/>
  <c r="O63" i="3"/>
  <c r="O68" i="3"/>
  <c r="O65" i="3"/>
  <c r="O62" i="3"/>
  <c r="O66" i="3"/>
  <c r="O64" i="3"/>
  <c r="O67" i="3"/>
  <c r="O49" i="3"/>
  <c r="O47" i="3"/>
  <c r="O46" i="3"/>
  <c r="O45" i="3"/>
  <c r="O44" i="3"/>
  <c r="O48" i="3"/>
  <c r="O43" i="3"/>
  <c r="O32" i="3"/>
  <c r="O29" i="3"/>
  <c r="O24" i="3"/>
  <c r="O30" i="3"/>
  <c r="O31" i="3"/>
  <c r="O27" i="3"/>
  <c r="O26" i="3"/>
  <c r="O28" i="3"/>
  <c r="O25" i="3"/>
  <c r="O69" i="2"/>
  <c r="O64" i="2"/>
  <c r="O68" i="2"/>
  <c r="O72" i="2"/>
  <c r="O71" i="2"/>
  <c r="O70" i="2"/>
  <c r="O67" i="2"/>
  <c r="O63" i="2"/>
  <c r="O66" i="2"/>
  <c r="O65" i="2"/>
  <c r="O62" i="2"/>
  <c r="O76" i="2"/>
  <c r="O43" i="2"/>
  <c r="O46" i="2"/>
  <c r="O44" i="2"/>
  <c r="O45" i="2"/>
  <c r="O26" i="2"/>
  <c r="O24" i="2"/>
  <c r="O25" i="2"/>
  <c r="P76" i="2" l="1"/>
  <c r="P43" i="2"/>
  <c r="P49" i="3"/>
  <c r="P24" i="3"/>
  <c r="P67" i="2"/>
  <c r="P67" i="3"/>
  <c r="P64" i="3"/>
  <c r="P66" i="3"/>
  <c r="P62" i="3"/>
  <c r="P65" i="3"/>
  <c r="P68" i="3"/>
  <c r="P63" i="3"/>
  <c r="P43" i="3"/>
  <c r="P48" i="3"/>
  <c r="P44" i="3"/>
  <c r="P45" i="3"/>
  <c r="P46" i="3"/>
  <c r="P47" i="3"/>
  <c r="P30" i="3"/>
  <c r="P29" i="3"/>
  <c r="P32" i="3"/>
  <c r="P25" i="3"/>
  <c r="P28" i="3"/>
  <c r="P26" i="3"/>
  <c r="P27" i="3"/>
  <c r="P31" i="3"/>
  <c r="P62" i="2"/>
  <c r="P63" i="2"/>
  <c r="P70" i="2"/>
  <c r="P69" i="2"/>
  <c r="P65" i="2"/>
  <c r="P66" i="2"/>
  <c r="P71" i="2"/>
  <c r="P72" i="2"/>
  <c r="P68" i="2"/>
  <c r="P64" i="2"/>
  <c r="P45" i="2"/>
  <c r="P44" i="2"/>
  <c r="P46" i="2"/>
  <c r="P25" i="2"/>
  <c r="P24" i="2"/>
  <c r="P2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<sst xmlns="http://schemas.openxmlformats.org/spreadsheetml/2006/main" count="838" uniqueCount="240">
  <si>
    <t>Přijmení a Jméno</t>
  </si>
  <si>
    <t>Oddíl</t>
  </si>
  <si>
    <t>Ročník</t>
  </si>
  <si>
    <t>KLUCI</t>
  </si>
  <si>
    <t>HOLKY</t>
  </si>
  <si>
    <t>U10</t>
  </si>
  <si>
    <t>U12</t>
  </si>
  <si>
    <t>U14</t>
  </si>
  <si>
    <t>U16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</si>
  <si>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</si>
  <si>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</si>
  <si>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</si>
  <si>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</si>
  <si>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</si>
  <si>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</si>
  <si>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</si>
  <si>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</si>
  <si>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</si>
  <si>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Součet</t>
  </si>
  <si>
    <t>Pořadí</t>
  </si>
  <si>
    <t>Holky</t>
  </si>
  <si>
    <t>Kluci</t>
  </si>
  <si>
    <t>Přijmení a Jméno Kluk</t>
  </si>
  <si>
    <t>Součet bodů K</t>
  </si>
  <si>
    <t>Pořadí kluk</t>
  </si>
  <si>
    <t>Přijmení a Jméno Holka</t>
  </si>
  <si>
    <t>Součet bodů H</t>
  </si>
  <si>
    <t>Pořadí Holka</t>
  </si>
  <si>
    <t>Výsledek Procenta</t>
  </si>
  <si>
    <t>Výsledky Pořadí</t>
  </si>
  <si>
    <t>Oddlíl</t>
  </si>
  <si>
    <t>Max bodů</t>
  </si>
  <si>
    <t>Výpočet Procenta</t>
  </si>
  <si>
    <t>Výpočet Pořadí</t>
  </si>
  <si>
    <t>Id</t>
  </si>
  <si>
    <t>d-10-10</t>
  </si>
  <si>
    <t>d-10-11</t>
  </si>
  <si>
    <t>d-10-12</t>
  </si>
  <si>
    <t>d-10-13</t>
  </si>
  <si>
    <t>d-10-14</t>
  </si>
  <si>
    <t>d-10-15</t>
  </si>
  <si>
    <t>k-10-10</t>
  </si>
  <si>
    <t>k-10-11</t>
  </si>
  <si>
    <t>k-10-12</t>
  </si>
  <si>
    <t>k-10-13</t>
  </si>
  <si>
    <t>k-10-14</t>
  </si>
  <si>
    <t>k-10-15</t>
  </si>
  <si>
    <t>k-12-10</t>
  </si>
  <si>
    <t>k-12-11</t>
  </si>
  <si>
    <t>k-12-12</t>
  </si>
  <si>
    <t>k-12-13</t>
  </si>
  <si>
    <t>k-12-14</t>
  </si>
  <si>
    <t>k-12-15</t>
  </si>
  <si>
    <t>d-12-10</t>
  </si>
  <si>
    <t>d-12-11</t>
  </si>
  <si>
    <t>d-12-12</t>
  </si>
  <si>
    <t>d-12-13</t>
  </si>
  <si>
    <t>d-12-14</t>
  </si>
  <si>
    <t>d-12-15</t>
  </si>
  <si>
    <t>k-14-10</t>
  </si>
  <si>
    <t>k-14-11</t>
  </si>
  <si>
    <t>k-14-12</t>
  </si>
  <si>
    <t>k-14-13</t>
  </si>
  <si>
    <t>k-14-14</t>
  </si>
  <si>
    <t>k-14-15</t>
  </si>
  <si>
    <t>d-14-10</t>
  </si>
  <si>
    <t>d-14-11</t>
  </si>
  <si>
    <t>d-14-12</t>
  </si>
  <si>
    <t>d-14-13</t>
  </si>
  <si>
    <t>d-14-14</t>
  </si>
  <si>
    <t>d-14-15</t>
  </si>
  <si>
    <t>d-16-10</t>
  </si>
  <si>
    <t>d-16-11</t>
  </si>
  <si>
    <t>d-16-12</t>
  </si>
  <si>
    <t>d-16-13</t>
  </si>
  <si>
    <t>d-16-14</t>
  </si>
  <si>
    <t>d-16-15</t>
  </si>
  <si>
    <t>k-16-10</t>
  </si>
  <si>
    <t>k-16-11</t>
  </si>
  <si>
    <t>k-16-12</t>
  </si>
  <si>
    <t>k-16-13</t>
  </si>
  <si>
    <t>k-16-14</t>
  </si>
  <si>
    <t>k-16-15</t>
  </si>
  <si>
    <t>In/Out</t>
  </si>
  <si>
    <t>In/Out H</t>
  </si>
  <si>
    <t>Id K</t>
  </si>
  <si>
    <t>Id H</t>
  </si>
  <si>
    <t>Ročník Od - Do</t>
  </si>
  <si>
    <t xml:space="preserve"> In/Out K</t>
  </si>
  <si>
    <t>k-10-01</t>
  </si>
  <si>
    <t>k-10-02</t>
  </si>
  <si>
    <t>k-10-03</t>
  </si>
  <si>
    <t>k-10-04</t>
  </si>
  <si>
    <t>k-10-05</t>
  </si>
  <si>
    <t>k-10-06</t>
  </si>
  <si>
    <t>k-10-07</t>
  </si>
  <si>
    <t>k-10-08</t>
  </si>
  <si>
    <t>k-10-09</t>
  </si>
  <si>
    <t>d-10-01</t>
  </si>
  <si>
    <t>d-10-02</t>
  </si>
  <si>
    <t>d-10-03</t>
  </si>
  <si>
    <t>d-10-04</t>
  </si>
  <si>
    <t>d-10-05</t>
  </si>
  <si>
    <t>d-10-06</t>
  </si>
  <si>
    <t>d-10-07</t>
  </si>
  <si>
    <t>d-10-08</t>
  </si>
  <si>
    <t>d-10-09</t>
  </si>
  <si>
    <t>k-12-01</t>
  </si>
  <si>
    <t>k-12-02</t>
  </si>
  <si>
    <t>k-12-03</t>
  </si>
  <si>
    <t>k-12-04</t>
  </si>
  <si>
    <t>k-12-05</t>
  </si>
  <si>
    <t>k-12-06</t>
  </si>
  <si>
    <t>k-12-07</t>
  </si>
  <si>
    <t>k-12-08</t>
  </si>
  <si>
    <t>k-12-09</t>
  </si>
  <si>
    <t>d-12-01</t>
  </si>
  <si>
    <t>d-12-02</t>
  </si>
  <si>
    <t>d-12-03</t>
  </si>
  <si>
    <t>d-12-04</t>
  </si>
  <si>
    <t>d-12-05</t>
  </si>
  <si>
    <t>d-12-06</t>
  </si>
  <si>
    <t>d-12-07</t>
  </si>
  <si>
    <t>d-12-08</t>
  </si>
  <si>
    <t>d-12-09</t>
  </si>
  <si>
    <t>k-14-01</t>
  </si>
  <si>
    <t>k-14-02</t>
  </si>
  <si>
    <t>k-14-03</t>
  </si>
  <si>
    <t>k-14-04</t>
  </si>
  <si>
    <t>k-14-05</t>
  </si>
  <si>
    <t>k-14-06</t>
  </si>
  <si>
    <t>k-14-07</t>
  </si>
  <si>
    <t>k-14-08</t>
  </si>
  <si>
    <t>k-14-09</t>
  </si>
  <si>
    <t>d-14-01</t>
  </si>
  <si>
    <t>d-14-02</t>
  </si>
  <si>
    <t>d-14-03</t>
  </si>
  <si>
    <t>d-14-04</t>
  </si>
  <si>
    <t>d-14-05</t>
  </si>
  <si>
    <t>d-14-06</t>
  </si>
  <si>
    <t>d-14-07</t>
  </si>
  <si>
    <t>d-14-08</t>
  </si>
  <si>
    <t>d-14-09</t>
  </si>
  <si>
    <t>k-16-01</t>
  </si>
  <si>
    <t>k-16-02</t>
  </si>
  <si>
    <t>k-16-03</t>
  </si>
  <si>
    <t>k-16-04</t>
  </si>
  <si>
    <t>k-16-05</t>
  </si>
  <si>
    <t>k-16-06</t>
  </si>
  <si>
    <t>k-16-07</t>
  </si>
  <si>
    <t>k-16-08</t>
  </si>
  <si>
    <t>k-16-09</t>
  </si>
  <si>
    <t>d-16-01</t>
  </si>
  <si>
    <t>d-16-02</t>
  </si>
  <si>
    <t>d-16-03</t>
  </si>
  <si>
    <t>d-16-04</t>
  </si>
  <si>
    <t>d-16-05</t>
  </si>
  <si>
    <t>d-16-06</t>
  </si>
  <si>
    <t>d-16-07</t>
  </si>
  <si>
    <t>d-16-08</t>
  </si>
  <si>
    <t>d-16-09</t>
  </si>
  <si>
    <t>Tintěra Sebastián</t>
  </si>
  <si>
    <t>Salamander Vertical</t>
  </si>
  <si>
    <t>?</t>
  </si>
  <si>
    <t>Tintěrová Annabele</t>
  </si>
  <si>
    <t>Sedláček Tadeáš</t>
  </si>
  <si>
    <t>Tomešová Jana</t>
  </si>
  <si>
    <t>Spartak Vrchlabí</t>
  </si>
  <si>
    <t>Ubanová Tereza</t>
  </si>
  <si>
    <t>Roček Vojtěch</t>
  </si>
  <si>
    <t>OBRLEZKE</t>
  </si>
  <si>
    <t>Hurych Tomáš</t>
  </si>
  <si>
    <t>Obročníková Rozárka</t>
  </si>
  <si>
    <t>Ježek Jindra</t>
  </si>
  <si>
    <t>Excentric</t>
  </si>
  <si>
    <t>Lev-TEAM</t>
  </si>
  <si>
    <t>HO-KRKO</t>
  </si>
  <si>
    <t>Hofman Alan</t>
  </si>
  <si>
    <t>Hofman Tomáš</t>
  </si>
  <si>
    <t>Pospíchal Vojtěch</t>
  </si>
  <si>
    <t>Yetti Club</t>
  </si>
  <si>
    <t>Tuček Matyáš</t>
  </si>
  <si>
    <t>Vondráčková Kája</t>
  </si>
  <si>
    <t>Rusová Ema</t>
  </si>
  <si>
    <t>Ittner Petr</t>
  </si>
  <si>
    <t>Říhová Marie</t>
  </si>
  <si>
    <t>Morkovnyk Saša</t>
  </si>
  <si>
    <t>Simonenko Táňa</t>
  </si>
  <si>
    <t>Šlehlová Ela</t>
  </si>
  <si>
    <t>Žemličková Klára</t>
  </si>
  <si>
    <t>Studničková Tereza</t>
  </si>
  <si>
    <t>Studničková Martina</t>
  </si>
  <si>
    <t>Rychetský Matěj</t>
  </si>
  <si>
    <t xml:space="preserve">Künzlová Sofie </t>
  </si>
  <si>
    <t>HO Náchod</t>
  </si>
  <si>
    <t>Prázová Anna</t>
  </si>
  <si>
    <t>Práza Eda</t>
  </si>
  <si>
    <t>Melichar Štěpán</t>
  </si>
  <si>
    <t>Pomikálková Marie</t>
  </si>
  <si>
    <t>HOHO Hořice</t>
  </si>
  <si>
    <t>Špicarová Amálie</t>
  </si>
  <si>
    <t>Voděradská Beáta</t>
  </si>
  <si>
    <t>Militká Dominika</t>
  </si>
  <si>
    <t>Hrušková Eva</t>
  </si>
  <si>
    <t>HK Ostaš</t>
  </si>
  <si>
    <t>Ježková Tereza</t>
  </si>
  <si>
    <t>Scholz Ondrřej</t>
  </si>
  <si>
    <t>Koutský Jiří</t>
  </si>
  <si>
    <t>Lehečková Viktorie</t>
  </si>
  <si>
    <t>Vodseďálková Žofie</t>
  </si>
  <si>
    <t>HO Spartak Vrchlabí</t>
  </si>
  <si>
    <t>Polák Dominik</t>
  </si>
  <si>
    <t>Munzarová Apolena</t>
  </si>
  <si>
    <t>Svobodová Eliška</t>
  </si>
  <si>
    <t>Sedlický David</t>
  </si>
  <si>
    <t>Podstata Bořek</t>
  </si>
  <si>
    <t>Dvořáková Adéla</t>
  </si>
  <si>
    <t>Dvořáková Evelína</t>
  </si>
  <si>
    <t>Dvořáková Magda</t>
  </si>
  <si>
    <t>Lanškroun</t>
  </si>
  <si>
    <t>Vejvoda Václav Vavřinec</t>
  </si>
  <si>
    <t>HO Stěnolezci HK</t>
  </si>
  <si>
    <t>Trenz Matyáš</t>
  </si>
  <si>
    <t>Weinlich Matěj</t>
  </si>
  <si>
    <t>Vlček Hubert</t>
  </si>
  <si>
    <t>Čáp Vojta</t>
  </si>
  <si>
    <t>HoroDuha Ústí</t>
  </si>
  <si>
    <t>Celkem</t>
  </si>
  <si>
    <t>Koláčný Tomáš</t>
  </si>
  <si>
    <t>Hůlková Natálie</t>
  </si>
  <si>
    <t>Haková Eliška</t>
  </si>
  <si>
    <t>Lev Mikoláš</t>
  </si>
  <si>
    <t>Moravcová Eliška</t>
  </si>
  <si>
    <t>In</t>
  </si>
  <si>
    <t>Lezečky Náchod</t>
  </si>
  <si>
    <t>Urbanová Viktorie</t>
  </si>
  <si>
    <t>Out</t>
  </si>
  <si>
    <t>Suma všech</t>
  </si>
  <si>
    <t>Matysová Ajá</t>
  </si>
  <si>
    <t>Sedliský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</si>
</sst>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rgb="FF00B0F0"/>
      </right>
      <top/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0" borderId="1" xfId="1"/>
    <xf numFmtId="1" fontId="0" fillId="0" borderId="0" xfId="0" applyNumberFormat="1"/>
    <xf numFmtId="0" fontId="0" fillId="0" borderId="2" xfId="0" applyBorder="1"/>
  </cellXfs>
  <cellStyles count="2">
    <cellStyle name="Normální" xfId="0" builtinId="0"/>
    <cellStyle name="Propojená buňka" xfId="1" builtinId="24"/>
  </cellStyles>
  <dxfs count="17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border diagonalUp="0" diagonalDown="0">
        <left/>
        <right style="thin">
          <color rgb="FF00B0F0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border diagonalUp="0" diagonalDown="0">
        <left/>
        <right style="thin">
          <color rgb="FF00B0F0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border diagonalUp="0" diagonalDown="0">
        <left/>
        <right style="thin">
          <color rgb="FF00B0F0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0" tint="-0.34998626667073579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border diagonalUp="0" diagonalDown="0">
        <left/>
        <right style="thin">
          <color rgb="FF00B0F0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Výsledky kluci U10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Kluci!$C$5</c:f>
              <c:strCache>
                <c:ptCount val="1"/>
                <c:pt idx="0">
                  <c:v>Tintěra Sebastián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</c:f>
              <c:numCache>
                <c:formatCode>General</c:formatCode>
                <c:ptCount val="1"/>
                <c:pt idx="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7-4C8D-A8FC-F60601DFB01A}"/>
            </c:ext>
          </c:extLst>
        </c:ser>
        <c:ser>
          <c:idx val="1"/>
          <c:order val="1"/>
          <c:tx>
            <c:strRef>
              <c:f>Kluci!$C$6</c:f>
              <c:strCache>
                <c:ptCount val="1"/>
                <c:pt idx="0">
                  <c:v>Podstata Bořek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</c:f>
              <c:numCache>
                <c:formatCode>General</c:formatCode>
                <c:ptCount val="1"/>
                <c:pt idx="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7-4C8D-A8FC-F60601DFB01A}"/>
            </c:ext>
          </c:extLst>
        </c:ser>
        <c:ser>
          <c:idx val="2"/>
          <c:order val="2"/>
          <c:tx>
            <c:strRef>
              <c:f>Kluci!#REF!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</c:f>
              <c:numCache>
                <c:formatCode>General</c:formatCode>
                <c:ptCount val="1"/>
                <c:pt idx="0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27-4C8D-A8FC-F60601DFB01A}"/>
            </c:ext>
          </c:extLst>
        </c:ser>
        <c:ser>
          <c:idx val="3"/>
          <c:order val="3"/>
          <c:tx>
            <c:strRef>
              <c:f>Kluci!$C$7</c:f>
              <c:strCache>
                <c:ptCount val="1"/>
                <c:pt idx="0">
                  <c:v>Hofman Alan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Kluci!$O$8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27-4C8D-A8FC-F60601DFB01A}"/>
            </c:ext>
          </c:extLst>
        </c:ser>
        <c:ser>
          <c:idx val="4"/>
          <c:order val="4"/>
          <c:tx>
            <c:strRef>
              <c:f>Kluci!$C$8</c:f>
              <c:strCache>
                <c:ptCount val="1"/>
                <c:pt idx="0">
                  <c:v>Sedliský David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Kluci!$O$9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27-4C8D-A8FC-F60601DFB01A}"/>
            </c:ext>
          </c:extLst>
        </c:ser>
        <c:ser>
          <c:idx val="5"/>
          <c:order val="5"/>
          <c:tx>
            <c:strRef>
              <c:f>Kluci!$C$9</c:f>
              <c:strCache>
                <c:ptCount val="1"/>
                <c:pt idx="0">
                  <c:v>Tuček Matyáš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Kluci!$O$10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27-4C8D-A8FC-F60601DFB01A}"/>
            </c:ext>
          </c:extLst>
        </c:ser>
        <c:ser>
          <c:idx val="6"/>
          <c:order val="6"/>
          <c:tx>
            <c:strRef>
              <c:f>Kluci!$C$10</c:f>
              <c:strCache>
                <c:ptCount val="1"/>
                <c:pt idx="0">
                  <c:v>Koláčný Tomáš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5627-4C8D-A8FC-F60601DFB01A}"/>
            </c:ext>
          </c:extLst>
        </c:ser>
        <c:ser>
          <c:idx val="7"/>
          <c:order val="7"/>
          <c:tx>
            <c:strRef>
              <c:f>Kluci!$C$12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627-4C8D-A8FC-F60601DFB01A}"/>
            </c:ext>
          </c:extLst>
        </c:ser>
        <c:ser>
          <c:idx val="8"/>
          <c:order val="8"/>
          <c:tx>
            <c:strRef>
              <c:f>Kluci!$C$13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5627-4C8D-A8FC-F60601DFB01A}"/>
            </c:ext>
          </c:extLst>
        </c:ser>
        <c:ser>
          <c:idx val="9"/>
          <c:order val="9"/>
          <c:tx>
            <c:strRef>
              <c:f>Kluci!$C$14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5627-4C8D-A8FC-F60601DFB01A}"/>
            </c:ext>
          </c:extLst>
        </c:ser>
        <c:ser>
          <c:idx val="10"/>
          <c:order val="10"/>
          <c:tx>
            <c:strRef>
              <c:f>Kluci!$C$15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627-4C8D-A8FC-F60601DFB01A}"/>
            </c:ext>
          </c:extLst>
        </c:ser>
        <c:ser>
          <c:idx val="11"/>
          <c:order val="11"/>
          <c:tx>
            <c:strRef>
              <c:f>Kluci!$C$16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627-4C8D-A8FC-F60601DFB01A}"/>
            </c:ext>
          </c:extLst>
        </c:ser>
        <c:ser>
          <c:idx val="12"/>
          <c:order val="12"/>
          <c:tx>
            <c:strRef>
              <c:f>Kluci!$C$17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5627-4C8D-A8FC-F60601DFB01A}"/>
            </c:ext>
          </c:extLst>
        </c:ser>
        <c:ser>
          <c:idx val="13"/>
          <c:order val="13"/>
          <c:tx>
            <c:strRef>
              <c:f>Kluci!$C$18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5627-4C8D-A8FC-F60601DFB01A}"/>
            </c:ext>
          </c:extLst>
        </c:ser>
        <c:ser>
          <c:idx val="14"/>
          <c:order val="14"/>
          <c:tx>
            <c:strRef>
              <c:f>Kluci!$C$19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5627-4C8D-A8FC-F60601DF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61311"/>
        <c:axId val="143193807"/>
      </c:barChart>
      <c:catAx>
        <c:axId val="14016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193807"/>
        <c:crosses val="autoZero"/>
        <c:auto val="1"/>
        <c:lblAlgn val="ctr"/>
        <c:lblOffset val="100"/>
        <c:noMultiLvlLbl val="0"/>
      </c:catAx>
      <c:valAx>
        <c:axId val="14319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16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Výsledky kluci U12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Kluci!$C$24</c:f>
              <c:strCache>
                <c:ptCount val="1"/>
                <c:pt idx="0">
                  <c:v>Roček Vojtěch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Kluci!$O$24</c:f>
              <c:numCache>
                <c:formatCode>General</c:formatCode>
                <c:ptCount val="1"/>
                <c:pt idx="0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1-44D4-BE96-612A78014767}"/>
            </c:ext>
          </c:extLst>
        </c:ser>
        <c:ser>
          <c:idx val="1"/>
          <c:order val="1"/>
          <c:tx>
            <c:strRef>
              <c:f>Kluci!$C$25</c:f>
              <c:strCache>
                <c:ptCount val="1"/>
                <c:pt idx="0">
                  <c:v>Scholz Ondrřej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Kluci!$O$25</c:f>
              <c:numCache>
                <c:formatCode>General</c:formatCode>
                <c:ptCount val="1"/>
                <c:pt idx="0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1-44D4-BE96-612A78014767}"/>
            </c:ext>
          </c:extLst>
        </c:ser>
        <c:ser>
          <c:idx val="2"/>
          <c:order val="2"/>
          <c:tx>
            <c:strRef>
              <c:f>Kluci!$C$26</c:f>
              <c:strCache>
                <c:ptCount val="1"/>
                <c:pt idx="0">
                  <c:v>Ittner Petr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Kluci!$O$26</c:f>
              <c:numCache>
                <c:formatCode>General</c:formatCode>
                <c:ptCount val="1"/>
                <c:pt idx="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1-44D4-BE96-612A78014767}"/>
            </c:ext>
          </c:extLst>
        </c:ser>
        <c:ser>
          <c:idx val="3"/>
          <c:order val="3"/>
          <c:tx>
            <c:strRef>
              <c:f>Kluci!$C$27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Kluci!$O$27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851-44D4-BE96-612A78014767}"/>
            </c:ext>
          </c:extLst>
        </c:ser>
        <c:ser>
          <c:idx val="4"/>
          <c:order val="4"/>
          <c:tx>
            <c:strRef>
              <c:f>Kluci!$C$28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Kluci!$O$28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851-44D4-BE96-612A78014767}"/>
            </c:ext>
          </c:extLst>
        </c:ser>
        <c:ser>
          <c:idx val="5"/>
          <c:order val="5"/>
          <c:tx>
            <c:strRef>
              <c:f>Kluci!$C$29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Kluci!$O$29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4851-44D4-BE96-612A78014767}"/>
            </c:ext>
          </c:extLst>
        </c:ser>
        <c:ser>
          <c:idx val="6"/>
          <c:order val="6"/>
          <c:tx>
            <c:strRef>
              <c:f>Kluci!$C$30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4851-44D4-BE96-612A78014767}"/>
            </c:ext>
          </c:extLst>
        </c:ser>
        <c:ser>
          <c:idx val="7"/>
          <c:order val="7"/>
          <c:tx>
            <c:strRef>
              <c:f>Kluci!$C$31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4851-44D4-BE96-612A78014767}"/>
            </c:ext>
          </c:extLst>
        </c:ser>
        <c:ser>
          <c:idx val="8"/>
          <c:order val="8"/>
          <c:tx>
            <c:strRef>
              <c:f>Kluci!$C$32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4851-44D4-BE96-612A78014767}"/>
            </c:ext>
          </c:extLst>
        </c:ser>
        <c:ser>
          <c:idx val="9"/>
          <c:order val="9"/>
          <c:tx>
            <c:strRef>
              <c:f>Kluci!$C$33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4851-44D4-BE96-612A78014767}"/>
            </c:ext>
          </c:extLst>
        </c:ser>
        <c:ser>
          <c:idx val="10"/>
          <c:order val="10"/>
          <c:tx>
            <c:strRef>
              <c:f>Kluci!$C$34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4851-44D4-BE96-612A78014767}"/>
            </c:ext>
          </c:extLst>
        </c:ser>
        <c:ser>
          <c:idx val="11"/>
          <c:order val="11"/>
          <c:tx>
            <c:strRef>
              <c:f>Kluci!$C$35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4851-44D4-BE96-612A78014767}"/>
            </c:ext>
          </c:extLst>
        </c:ser>
        <c:ser>
          <c:idx val="12"/>
          <c:order val="12"/>
          <c:tx>
            <c:strRef>
              <c:f>Kluci!$C$36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4851-44D4-BE96-612A78014767}"/>
            </c:ext>
          </c:extLst>
        </c:ser>
        <c:ser>
          <c:idx val="13"/>
          <c:order val="13"/>
          <c:tx>
            <c:strRef>
              <c:f>Kluci!$C$37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851-44D4-BE96-612A78014767}"/>
            </c:ext>
          </c:extLst>
        </c:ser>
        <c:ser>
          <c:idx val="14"/>
          <c:order val="14"/>
          <c:tx>
            <c:strRef>
              <c:f>Kluci!$C$38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4851-44D4-BE96-612A78014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57471"/>
        <c:axId val="143194799"/>
      </c:barChart>
      <c:catAx>
        <c:axId val="14015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3194799"/>
        <c:crosses val="autoZero"/>
        <c:auto val="1"/>
        <c:lblAlgn val="ctr"/>
        <c:lblOffset val="100"/>
        <c:noMultiLvlLbl val="0"/>
      </c:catAx>
      <c:valAx>
        <c:axId val="14319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157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Výsledky kluci U14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Kluci!$C$43</c:f>
              <c:strCache>
                <c:ptCount val="1"/>
                <c:pt idx="0">
                  <c:v>Morkovnyk Saša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Kluci!$O$43</c:f>
              <c:numCache>
                <c:formatCode>General</c:formatCode>
                <c:ptCount val="1"/>
                <c:pt idx="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A-4BC2-B2DC-02A54577DC4A}"/>
            </c:ext>
          </c:extLst>
        </c:ser>
        <c:ser>
          <c:idx val="1"/>
          <c:order val="1"/>
          <c:tx>
            <c:strRef>
              <c:f>Kluci!$C$44</c:f>
              <c:strCache>
                <c:ptCount val="1"/>
                <c:pt idx="0">
                  <c:v>Lev Mikoláš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Kluci!$O$44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A-4BC2-B2DC-02A54577DC4A}"/>
            </c:ext>
          </c:extLst>
        </c:ser>
        <c:ser>
          <c:idx val="2"/>
          <c:order val="2"/>
          <c:tx>
            <c:strRef>
              <c:f>Kluci!$C$45</c:f>
              <c:strCache>
                <c:ptCount val="1"/>
                <c:pt idx="0">
                  <c:v>Čáp Vojta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Kluci!$O$45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A-4BC2-B2DC-02A54577DC4A}"/>
            </c:ext>
          </c:extLst>
        </c:ser>
        <c:ser>
          <c:idx val="3"/>
          <c:order val="3"/>
          <c:tx>
            <c:strRef>
              <c:f>Kluci!$C$46</c:f>
              <c:strCache>
                <c:ptCount val="1"/>
                <c:pt idx="0">
                  <c:v>Sedláček Tadeáš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Kluci!$O$46</c:f>
              <c:numCache>
                <c:formatCode>General</c:formatCode>
                <c:ptCount val="1"/>
                <c:pt idx="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FA-4BC2-B2DC-02A54577DC4A}"/>
            </c:ext>
          </c:extLst>
        </c:ser>
        <c:ser>
          <c:idx val="4"/>
          <c:order val="4"/>
          <c:tx>
            <c:strRef>
              <c:f>Kluci!$C$47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Kluci!$O$47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8FA-4BC2-B2DC-02A54577DC4A}"/>
            </c:ext>
          </c:extLst>
        </c:ser>
        <c:ser>
          <c:idx val="5"/>
          <c:order val="5"/>
          <c:tx>
            <c:strRef>
              <c:f>Kluci!$C$48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Kluci!$O$48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28FA-4BC2-B2DC-02A54577DC4A}"/>
            </c:ext>
          </c:extLst>
        </c:ser>
        <c:ser>
          <c:idx val="6"/>
          <c:order val="6"/>
          <c:tx>
            <c:strRef>
              <c:f>Kluci!$C$49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Kluci!$O$49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8FA-4BC2-B2DC-02A54577DC4A}"/>
            </c:ext>
          </c:extLst>
        </c:ser>
        <c:ser>
          <c:idx val="7"/>
          <c:order val="7"/>
          <c:tx>
            <c:strRef>
              <c:f>Kluci!$C$50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28FA-4BC2-B2DC-02A54577DC4A}"/>
            </c:ext>
          </c:extLst>
        </c:ser>
        <c:ser>
          <c:idx val="8"/>
          <c:order val="8"/>
          <c:tx>
            <c:strRef>
              <c:f>Kluci!$C$51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8FA-4BC2-B2DC-02A54577DC4A}"/>
            </c:ext>
          </c:extLst>
        </c:ser>
        <c:ser>
          <c:idx val="9"/>
          <c:order val="9"/>
          <c:tx>
            <c:strRef>
              <c:f>Kluci!$C$52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28FA-4BC2-B2DC-02A54577DC4A}"/>
            </c:ext>
          </c:extLst>
        </c:ser>
        <c:ser>
          <c:idx val="10"/>
          <c:order val="10"/>
          <c:tx>
            <c:strRef>
              <c:f>Kluci!$C$53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28FA-4BC2-B2DC-02A54577DC4A}"/>
            </c:ext>
          </c:extLst>
        </c:ser>
        <c:ser>
          <c:idx val="11"/>
          <c:order val="11"/>
          <c:tx>
            <c:strRef>
              <c:f>Kluci!$C$54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28FA-4BC2-B2DC-02A54577DC4A}"/>
            </c:ext>
          </c:extLst>
        </c:ser>
        <c:ser>
          <c:idx val="12"/>
          <c:order val="12"/>
          <c:tx>
            <c:strRef>
              <c:f>Kluci!$C$55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28FA-4BC2-B2DC-02A54577DC4A}"/>
            </c:ext>
          </c:extLst>
        </c:ser>
        <c:ser>
          <c:idx val="13"/>
          <c:order val="13"/>
          <c:tx>
            <c:strRef>
              <c:f>Kluci!$C$56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28FA-4BC2-B2DC-02A54577DC4A}"/>
            </c:ext>
          </c:extLst>
        </c:ser>
        <c:ser>
          <c:idx val="14"/>
          <c:order val="14"/>
          <c:tx>
            <c:strRef>
              <c:f>Kluci!$C$57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Kluci!$O$57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8FA-4BC2-B2DC-02A54577D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63231"/>
        <c:axId val="21365007"/>
      </c:barChart>
      <c:catAx>
        <c:axId val="14016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65007"/>
        <c:crosses val="autoZero"/>
        <c:auto val="1"/>
        <c:lblAlgn val="ctr"/>
        <c:lblOffset val="100"/>
        <c:noMultiLvlLbl val="0"/>
      </c:catAx>
      <c:valAx>
        <c:axId val="2136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16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Výsledky kluci U16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Kluci!$C$62</c:f>
              <c:strCache>
                <c:ptCount val="1"/>
                <c:pt idx="0">
                  <c:v>Vlček Hubert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Kluci!$O$62</c:f>
              <c:numCache>
                <c:formatCode>General</c:formatCode>
                <c:ptCount val="1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D-425B-97F2-A67F53394282}"/>
            </c:ext>
          </c:extLst>
        </c:ser>
        <c:ser>
          <c:idx val="1"/>
          <c:order val="1"/>
          <c:tx>
            <c:strRef>
              <c:f>Kluci!$C$63</c:f>
              <c:strCache>
                <c:ptCount val="1"/>
                <c:pt idx="0">
                  <c:v>Melichar Štěpán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Kluci!$O$63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D-425B-97F2-A67F53394282}"/>
            </c:ext>
          </c:extLst>
        </c:ser>
        <c:ser>
          <c:idx val="2"/>
          <c:order val="2"/>
          <c:tx>
            <c:strRef>
              <c:f>Kluci!$C$64</c:f>
              <c:strCache>
                <c:ptCount val="1"/>
                <c:pt idx="0">
                  <c:v>Hurych Tomáš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Kluci!$O$64</c:f>
              <c:numCache>
                <c:formatCode>General</c:formatCode>
                <c:ptCount val="1"/>
                <c:pt idx="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D-425B-97F2-A67F53394282}"/>
            </c:ext>
          </c:extLst>
        </c:ser>
        <c:ser>
          <c:idx val="3"/>
          <c:order val="3"/>
          <c:tx>
            <c:strRef>
              <c:f>Kluci!$C$65</c:f>
              <c:strCache>
                <c:ptCount val="1"/>
                <c:pt idx="0">
                  <c:v>Ježek Jindra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Kluci!$O$65</c:f>
              <c:numCache>
                <c:formatCode>General</c:formatCode>
                <c:ptCount val="1"/>
                <c:pt idx="0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D-425B-97F2-A67F53394282}"/>
            </c:ext>
          </c:extLst>
        </c:ser>
        <c:ser>
          <c:idx val="4"/>
          <c:order val="4"/>
          <c:tx>
            <c:strRef>
              <c:f>Kluci!$C$66</c:f>
              <c:strCache>
                <c:ptCount val="1"/>
                <c:pt idx="0">
                  <c:v>Koutský Jiří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Kluci!$O$66</c:f>
              <c:numCache>
                <c:formatCode>General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D-425B-97F2-A67F53394282}"/>
            </c:ext>
          </c:extLst>
        </c:ser>
        <c:ser>
          <c:idx val="5"/>
          <c:order val="5"/>
          <c:tx>
            <c:strRef>
              <c:f>Kluci!$C$67</c:f>
              <c:strCache>
                <c:ptCount val="1"/>
                <c:pt idx="0">
                  <c:v>Práza Eda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Kluci!$O$67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8D-425B-97F2-A67F53394282}"/>
            </c:ext>
          </c:extLst>
        </c:ser>
        <c:ser>
          <c:idx val="6"/>
          <c:order val="6"/>
          <c:tx>
            <c:strRef>
              <c:f>Kluci!$C$68</c:f>
              <c:strCache>
                <c:ptCount val="1"/>
                <c:pt idx="0">
                  <c:v>Pospíchal Vojtěch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Kluci!$O$68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8D-425B-97F2-A67F53394282}"/>
            </c:ext>
          </c:extLst>
        </c:ser>
        <c:ser>
          <c:idx val="7"/>
          <c:order val="7"/>
          <c:tx>
            <c:strRef>
              <c:f>Kluci!$C$69</c:f>
              <c:strCache>
                <c:ptCount val="1"/>
                <c:pt idx="0">
                  <c:v>Rychetský Matěj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Kluci!$O$69</c:f>
              <c:numCache>
                <c:formatCode>General</c:formatCode>
                <c:ptCount val="1"/>
                <c:pt idx="0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8D-425B-97F2-A67F53394282}"/>
            </c:ext>
          </c:extLst>
        </c:ser>
        <c:ser>
          <c:idx val="8"/>
          <c:order val="8"/>
          <c:tx>
            <c:strRef>
              <c:f>Kluci!$C$70</c:f>
              <c:strCache>
                <c:ptCount val="1"/>
                <c:pt idx="0">
                  <c:v>Polák Dominik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Kluci!$O$70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8D-425B-97F2-A67F53394282}"/>
            </c:ext>
          </c:extLst>
        </c:ser>
        <c:ser>
          <c:idx val="9"/>
          <c:order val="9"/>
          <c:tx>
            <c:strRef>
              <c:f>Kluci!$C$71</c:f>
              <c:strCache>
                <c:ptCount val="1"/>
                <c:pt idx="0">
                  <c:v>Vejvoda Václav Vavřinec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Kluci!$O$71</c:f>
              <c:numCache>
                <c:formatCode>General</c:formatCode>
                <c:ptCount val="1"/>
                <c:pt idx="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8D-425B-97F2-A67F53394282}"/>
            </c:ext>
          </c:extLst>
        </c:ser>
        <c:ser>
          <c:idx val="10"/>
          <c:order val="10"/>
          <c:tx>
            <c:strRef>
              <c:f>Kluci!$C$72</c:f>
              <c:strCache>
                <c:ptCount val="1"/>
                <c:pt idx="0">
                  <c:v>Trenz Matyáš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Kluci!$O$72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8D-425B-97F2-A67F53394282}"/>
            </c:ext>
          </c:extLst>
        </c:ser>
        <c:ser>
          <c:idx val="11"/>
          <c:order val="11"/>
          <c:tx>
            <c:strRef>
              <c:f>Kluci!$C$73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D68D-425B-97F2-A67F53394282}"/>
            </c:ext>
          </c:extLst>
        </c:ser>
        <c:ser>
          <c:idx val="12"/>
          <c:order val="12"/>
          <c:tx>
            <c:strRef>
              <c:f>Kluci!$C$74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D68D-425B-97F2-A67F53394282}"/>
            </c:ext>
          </c:extLst>
        </c:ser>
        <c:ser>
          <c:idx val="13"/>
          <c:order val="13"/>
          <c:tx>
            <c:strRef>
              <c:f>Kluci!$C$75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68D-425B-97F2-A67F53394282}"/>
            </c:ext>
          </c:extLst>
        </c:ser>
        <c:ser>
          <c:idx val="14"/>
          <c:order val="14"/>
          <c:tx>
            <c:strRef>
              <c:f>Kluci!$C$76</c:f>
              <c:strCache>
                <c:ptCount val="1"/>
                <c:pt idx="0">
                  <c:v>Weinlich Matěj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Kluci!$O$61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Kluci!$O$76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8D-425B-97F2-A67F5339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9945327"/>
        <c:axId val="142545103"/>
      </c:barChart>
      <c:catAx>
        <c:axId val="93994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545103"/>
        <c:crosses val="autoZero"/>
        <c:auto val="1"/>
        <c:lblAlgn val="ctr"/>
        <c:lblOffset val="100"/>
        <c:noMultiLvlLbl val="0"/>
      </c:catAx>
      <c:valAx>
        <c:axId val="14254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3994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Výsledky holky U10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Holky!$C$5</c:f>
              <c:strCache>
                <c:ptCount val="1"/>
                <c:pt idx="0">
                  <c:v>Vondráčková Kája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</c:f>
              <c:numCache>
                <c:formatCode>General</c:formatCode>
                <c:ptCount val="1"/>
                <c:pt idx="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2-4427-9654-3B4D45813AE2}"/>
            </c:ext>
          </c:extLst>
        </c:ser>
        <c:ser>
          <c:idx val="1"/>
          <c:order val="1"/>
          <c:tx>
            <c:strRef>
              <c:f>Holky!$C$6</c:f>
              <c:strCache>
                <c:ptCount val="1"/>
                <c:pt idx="0">
                  <c:v>Ježková Tereza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</c:f>
              <c:numCache>
                <c:formatCode>General</c:formatCode>
                <c:ptCount val="1"/>
                <c:pt idx="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2-4427-9654-3B4D45813AE2}"/>
            </c:ext>
          </c:extLst>
        </c:ser>
        <c:ser>
          <c:idx val="2"/>
          <c:order val="2"/>
          <c:tx>
            <c:strRef>
              <c:f>Holky!$C$7</c:f>
              <c:strCache>
                <c:ptCount val="1"/>
                <c:pt idx="0">
                  <c:v>Prázová Anna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</c:f>
              <c:numCache>
                <c:formatCode>General</c:formatCode>
                <c:ptCount val="1"/>
                <c:pt idx="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2-4427-9654-3B4D45813AE2}"/>
            </c:ext>
          </c:extLst>
        </c:ser>
        <c:ser>
          <c:idx val="3"/>
          <c:order val="3"/>
          <c:tx>
            <c:strRef>
              <c:f>Holky!$C$8</c:f>
              <c:strCache>
                <c:ptCount val="1"/>
                <c:pt idx="0">
                  <c:v>Tomešová Jana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Holky!$O$8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2-4427-9654-3B4D45813AE2}"/>
            </c:ext>
          </c:extLst>
        </c:ser>
        <c:ser>
          <c:idx val="4"/>
          <c:order val="4"/>
          <c:tx>
            <c:strRef>
              <c:f>Holky!$C$9</c:f>
              <c:strCache>
                <c:ptCount val="1"/>
                <c:pt idx="0">
                  <c:v>Dvořáková Evelína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Holky!$O$9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2-4427-9654-3B4D45813AE2}"/>
            </c:ext>
          </c:extLst>
        </c:ser>
        <c:ser>
          <c:idx val="5"/>
          <c:order val="5"/>
          <c:tx>
            <c:strRef>
              <c:f>Holky!$C$10</c:f>
              <c:strCache>
                <c:ptCount val="1"/>
                <c:pt idx="0">
                  <c:v>Rusová Ema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Holky!$O$10</c:f>
              <c:numCache>
                <c:formatCode>General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42-4427-9654-3B4D45813AE2}"/>
            </c:ext>
          </c:extLst>
        </c:ser>
        <c:ser>
          <c:idx val="6"/>
          <c:order val="6"/>
          <c:tx>
            <c:strRef>
              <c:f>Holky!$C$11</c:f>
              <c:strCache>
                <c:ptCount val="1"/>
                <c:pt idx="0">
                  <c:v>Ubanová Tereza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Holky!$O$11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42-4427-9654-3B4D45813AE2}"/>
            </c:ext>
          </c:extLst>
        </c:ser>
        <c:ser>
          <c:idx val="7"/>
          <c:order val="7"/>
          <c:tx>
            <c:strRef>
              <c:f>Holky!$C$12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342-4427-9654-3B4D45813AE2}"/>
            </c:ext>
          </c:extLst>
        </c:ser>
        <c:ser>
          <c:idx val="8"/>
          <c:order val="8"/>
          <c:tx>
            <c:strRef>
              <c:f>Holky!$C$13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342-4427-9654-3B4D45813AE2}"/>
            </c:ext>
          </c:extLst>
        </c:ser>
        <c:ser>
          <c:idx val="9"/>
          <c:order val="9"/>
          <c:tx>
            <c:strRef>
              <c:f>Holky!$C$14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342-4427-9654-3B4D45813AE2}"/>
            </c:ext>
          </c:extLst>
        </c:ser>
        <c:ser>
          <c:idx val="10"/>
          <c:order val="10"/>
          <c:tx>
            <c:strRef>
              <c:f>Holky!$C$15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342-4427-9654-3B4D45813AE2}"/>
            </c:ext>
          </c:extLst>
        </c:ser>
        <c:ser>
          <c:idx val="11"/>
          <c:order val="11"/>
          <c:tx>
            <c:strRef>
              <c:f>Holky!$C$16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342-4427-9654-3B4D45813AE2}"/>
            </c:ext>
          </c:extLst>
        </c:ser>
        <c:ser>
          <c:idx val="12"/>
          <c:order val="12"/>
          <c:tx>
            <c:strRef>
              <c:f>Holky!$C$17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342-4427-9654-3B4D45813AE2}"/>
            </c:ext>
          </c:extLst>
        </c:ser>
        <c:ser>
          <c:idx val="13"/>
          <c:order val="13"/>
          <c:tx>
            <c:strRef>
              <c:f>Holky!$C$18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342-4427-9654-3B4D45813AE2}"/>
            </c:ext>
          </c:extLst>
        </c:ser>
        <c:ser>
          <c:idx val="14"/>
          <c:order val="14"/>
          <c:tx>
            <c:strRef>
              <c:f>Holky!$C$19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Holky!$O$19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E342-4427-9654-3B4D4581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58431"/>
        <c:axId val="753115151"/>
      </c:barChart>
      <c:catAx>
        <c:axId val="140158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3115151"/>
        <c:crosses val="autoZero"/>
        <c:auto val="1"/>
        <c:lblAlgn val="ctr"/>
        <c:lblOffset val="100"/>
        <c:noMultiLvlLbl val="0"/>
      </c:catAx>
      <c:valAx>
        <c:axId val="75311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15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Výsledky holky U12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Holky!$C$24</c:f>
              <c:strCache>
                <c:ptCount val="1"/>
                <c:pt idx="0">
                  <c:v>Říhová Marie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Holky!$O$24</c:f>
              <c:numCache>
                <c:formatCode>General</c:formatCode>
                <c:ptCount val="1"/>
                <c:pt idx="0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B2E-A5C0-9A5A69079ADF}"/>
            </c:ext>
          </c:extLst>
        </c:ser>
        <c:ser>
          <c:idx val="1"/>
          <c:order val="1"/>
          <c:tx>
            <c:strRef>
              <c:f>Holky!$C$25</c:f>
              <c:strCache>
                <c:ptCount val="1"/>
                <c:pt idx="0">
                  <c:v>Matysová Ajá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Holky!$O$25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3-4B2E-A5C0-9A5A69079ADF}"/>
            </c:ext>
          </c:extLst>
        </c:ser>
        <c:ser>
          <c:idx val="2"/>
          <c:order val="2"/>
          <c:tx>
            <c:strRef>
              <c:f>Holky!$C$26</c:f>
              <c:strCache>
                <c:ptCount val="1"/>
                <c:pt idx="0">
                  <c:v>Dvořáková Adéla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Holky!$O$26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3-4B2E-A5C0-9A5A69079ADF}"/>
            </c:ext>
          </c:extLst>
        </c:ser>
        <c:ser>
          <c:idx val="3"/>
          <c:order val="3"/>
          <c:tx>
            <c:strRef>
              <c:f>Holky!$C$27</c:f>
              <c:strCache>
                <c:ptCount val="1"/>
                <c:pt idx="0">
                  <c:v>Špicarová Amálie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Holky!$O$27</c:f>
              <c:numCache>
                <c:formatCode>General</c:formatCode>
                <c:ptCount val="1"/>
                <c:pt idx="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3-4B2E-A5C0-9A5A69079ADF}"/>
            </c:ext>
          </c:extLst>
        </c:ser>
        <c:ser>
          <c:idx val="4"/>
          <c:order val="4"/>
          <c:tx>
            <c:strRef>
              <c:f>Holky!$C$28</c:f>
              <c:strCache>
                <c:ptCount val="1"/>
                <c:pt idx="0">
                  <c:v>Vodseďálková Žofie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Holky!$O$28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83-4B2E-A5C0-9A5A69079ADF}"/>
            </c:ext>
          </c:extLst>
        </c:ser>
        <c:ser>
          <c:idx val="5"/>
          <c:order val="5"/>
          <c:tx>
            <c:strRef>
              <c:f>Holky!$C$29</c:f>
              <c:strCache>
                <c:ptCount val="1"/>
                <c:pt idx="0">
                  <c:v>Haková Eliška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Holky!$O$29</c:f>
              <c:numCache>
                <c:formatCode>General</c:formatCode>
                <c:ptCount val="1"/>
                <c:pt idx="0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83-4B2E-A5C0-9A5A69079ADF}"/>
            </c:ext>
          </c:extLst>
        </c:ser>
        <c:ser>
          <c:idx val="6"/>
          <c:order val="6"/>
          <c:tx>
            <c:strRef>
              <c:f>Holky!$C$30</c:f>
              <c:strCache>
                <c:ptCount val="1"/>
                <c:pt idx="0">
                  <c:v>Urbanová Viktorie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Holky!$O$30</c:f>
              <c:numCache>
                <c:formatCode>General</c:formatCode>
                <c:ptCount val="1"/>
                <c:pt idx="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83-4B2E-A5C0-9A5A69079ADF}"/>
            </c:ext>
          </c:extLst>
        </c:ser>
        <c:ser>
          <c:idx val="7"/>
          <c:order val="7"/>
          <c:tx>
            <c:strRef>
              <c:f>Holky!$C$31</c:f>
              <c:strCache>
                <c:ptCount val="1"/>
                <c:pt idx="0">
                  <c:v>Tintěrová Annabele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Holky!$O$31</c:f>
              <c:numCache>
                <c:formatCode>General</c:formatCode>
                <c:ptCount val="1"/>
                <c:pt idx="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83-4B2E-A5C0-9A5A69079ADF}"/>
            </c:ext>
          </c:extLst>
        </c:ser>
        <c:ser>
          <c:idx val="8"/>
          <c:order val="8"/>
          <c:tx>
            <c:strRef>
              <c:f>Holky!$C$32</c:f>
              <c:strCache>
                <c:ptCount val="1"/>
                <c:pt idx="0">
                  <c:v>Hůlková Natálie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Holky!$O$32</c:f>
              <c:numCache>
                <c:formatCode>General</c:formatCode>
                <c:ptCount val="1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83-4B2E-A5C0-9A5A69079ADF}"/>
            </c:ext>
          </c:extLst>
        </c:ser>
        <c:ser>
          <c:idx val="9"/>
          <c:order val="9"/>
          <c:tx>
            <c:strRef>
              <c:f>Holky!$C$33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F83-4B2E-A5C0-9A5A69079ADF}"/>
            </c:ext>
          </c:extLst>
        </c:ser>
        <c:ser>
          <c:idx val="10"/>
          <c:order val="10"/>
          <c:tx>
            <c:strRef>
              <c:f>Holky!$C$34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F83-4B2E-A5C0-9A5A69079ADF}"/>
            </c:ext>
          </c:extLst>
        </c:ser>
        <c:ser>
          <c:idx val="11"/>
          <c:order val="11"/>
          <c:tx>
            <c:strRef>
              <c:f>Holky!$C$35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F83-4B2E-A5C0-9A5A69079ADF}"/>
            </c:ext>
          </c:extLst>
        </c:ser>
        <c:ser>
          <c:idx val="12"/>
          <c:order val="12"/>
          <c:tx>
            <c:strRef>
              <c:f>Holky!$C$36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1F83-4B2E-A5C0-9A5A69079ADF}"/>
            </c:ext>
          </c:extLst>
        </c:ser>
        <c:ser>
          <c:idx val="13"/>
          <c:order val="13"/>
          <c:tx>
            <c:strRef>
              <c:f>Holky!$C$37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F83-4B2E-A5C0-9A5A69079ADF}"/>
            </c:ext>
          </c:extLst>
        </c:ser>
        <c:ser>
          <c:idx val="14"/>
          <c:order val="14"/>
          <c:tx>
            <c:strRef>
              <c:f>Holky!$C$38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Holky!$O$23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F83-4B2E-A5C0-9A5A6907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9943407"/>
        <c:axId val="21370463"/>
      </c:barChart>
      <c:catAx>
        <c:axId val="93994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370463"/>
        <c:crosses val="autoZero"/>
        <c:auto val="1"/>
        <c:lblAlgn val="ctr"/>
        <c:lblOffset val="100"/>
        <c:noMultiLvlLbl val="0"/>
      </c:catAx>
      <c:valAx>
        <c:axId val="2137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3994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Výsledky holky U14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Holky!$C$43</c:f>
              <c:strCache>
                <c:ptCount val="1"/>
                <c:pt idx="0">
                  <c:v>Hrušková Eva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Holky!$O$43</c:f>
              <c:numCache>
                <c:formatCode>General</c:formatCode>
                <c:ptCount val="1"/>
                <c:pt idx="0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8-434F-8145-9FE9E9CE2372}"/>
            </c:ext>
          </c:extLst>
        </c:ser>
        <c:ser>
          <c:idx val="1"/>
          <c:order val="1"/>
          <c:tx>
            <c:strRef>
              <c:f>Holky!$C$44</c:f>
              <c:strCache>
                <c:ptCount val="1"/>
                <c:pt idx="0">
                  <c:v>Simonenko Táňa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Holky!$O$44</c:f>
              <c:numCache>
                <c:formatCode>General</c:formatCode>
                <c:ptCount val="1"/>
                <c:pt idx="0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8-434F-8145-9FE9E9CE2372}"/>
            </c:ext>
          </c:extLst>
        </c:ser>
        <c:ser>
          <c:idx val="2"/>
          <c:order val="2"/>
          <c:tx>
            <c:strRef>
              <c:f>Holky!$C$45</c:f>
              <c:strCache>
                <c:ptCount val="1"/>
                <c:pt idx="0">
                  <c:v>Šlehlová Ela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Holky!$O$45</c:f>
              <c:numCache>
                <c:formatCode>General</c:formatCode>
                <c:ptCount val="1"/>
                <c:pt idx="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8-434F-8145-9FE9E9CE2372}"/>
            </c:ext>
          </c:extLst>
        </c:ser>
        <c:ser>
          <c:idx val="3"/>
          <c:order val="3"/>
          <c:tx>
            <c:strRef>
              <c:f>Holky!$C$46</c:f>
              <c:strCache>
                <c:ptCount val="1"/>
                <c:pt idx="0">
                  <c:v>Žemličková Klára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Holky!$O$46</c:f>
              <c:numCache>
                <c:formatCode>General</c:formatCode>
                <c:ptCount val="1"/>
                <c:pt idx="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8-434F-8145-9FE9E9CE2372}"/>
            </c:ext>
          </c:extLst>
        </c:ser>
        <c:ser>
          <c:idx val="4"/>
          <c:order val="4"/>
          <c:tx>
            <c:strRef>
              <c:f>Holky!$C$47</c:f>
              <c:strCache>
                <c:ptCount val="1"/>
                <c:pt idx="0">
                  <c:v>Studničková Tereza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Holky!$O$47</c:f>
              <c:numCache>
                <c:formatCode>General</c:formatCode>
                <c:ptCount val="1"/>
                <c:pt idx="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D8-434F-8145-9FE9E9CE2372}"/>
            </c:ext>
          </c:extLst>
        </c:ser>
        <c:ser>
          <c:idx val="5"/>
          <c:order val="5"/>
          <c:tx>
            <c:strRef>
              <c:f>Holky!$C$48</c:f>
              <c:strCache>
                <c:ptCount val="1"/>
                <c:pt idx="0">
                  <c:v>Lehečková Viktorie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Holky!$O$48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D8-434F-8145-9FE9E9CE2372}"/>
            </c:ext>
          </c:extLst>
        </c:ser>
        <c:ser>
          <c:idx val="6"/>
          <c:order val="6"/>
          <c:tx>
            <c:strRef>
              <c:f>Holky!$C$49</c:f>
              <c:strCache>
                <c:ptCount val="1"/>
                <c:pt idx="0">
                  <c:v>Studničková Martina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Holky!$O$49</c:f>
              <c:numCache>
                <c:formatCode>General</c:formatCode>
                <c:ptCount val="1"/>
                <c:pt idx="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D8-434F-8145-9FE9E9CE2372}"/>
            </c:ext>
          </c:extLst>
        </c:ser>
        <c:ser>
          <c:idx val="7"/>
          <c:order val="7"/>
          <c:tx>
            <c:strRef>
              <c:f>Holky!$C$50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9D8-434F-8145-9FE9E9CE2372}"/>
            </c:ext>
          </c:extLst>
        </c:ser>
        <c:ser>
          <c:idx val="8"/>
          <c:order val="8"/>
          <c:tx>
            <c:strRef>
              <c:f>Holky!$C$51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9D8-434F-8145-9FE9E9CE2372}"/>
            </c:ext>
          </c:extLst>
        </c:ser>
        <c:ser>
          <c:idx val="9"/>
          <c:order val="9"/>
          <c:tx>
            <c:strRef>
              <c:f>Holky!$C$52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69D8-434F-8145-9FE9E9CE2372}"/>
            </c:ext>
          </c:extLst>
        </c:ser>
        <c:ser>
          <c:idx val="10"/>
          <c:order val="10"/>
          <c:tx>
            <c:strRef>
              <c:f>Holky!$C$53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69D8-434F-8145-9FE9E9CE2372}"/>
            </c:ext>
          </c:extLst>
        </c:ser>
        <c:ser>
          <c:idx val="11"/>
          <c:order val="11"/>
          <c:tx>
            <c:strRef>
              <c:f>Holky!$C$54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69D8-434F-8145-9FE9E9CE2372}"/>
            </c:ext>
          </c:extLst>
        </c:ser>
        <c:ser>
          <c:idx val="12"/>
          <c:order val="12"/>
          <c:tx>
            <c:strRef>
              <c:f>Holky!$C$55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69D8-434F-8145-9FE9E9CE2372}"/>
            </c:ext>
          </c:extLst>
        </c:ser>
        <c:ser>
          <c:idx val="13"/>
          <c:order val="13"/>
          <c:tx>
            <c:strRef>
              <c:f>Holky!$C$56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69D8-434F-8145-9FE9E9CE2372}"/>
            </c:ext>
          </c:extLst>
        </c:ser>
        <c:ser>
          <c:idx val="14"/>
          <c:order val="14"/>
          <c:tx>
            <c:strRef>
              <c:f>Holky!$C$57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Holky!$O$42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Holky!$O$57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69D8-434F-8145-9FE9E9CE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53631"/>
        <c:axId val="142548079"/>
      </c:barChart>
      <c:catAx>
        <c:axId val="14015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548079"/>
        <c:crosses val="autoZero"/>
        <c:auto val="1"/>
        <c:lblAlgn val="ctr"/>
        <c:lblOffset val="100"/>
        <c:noMultiLvlLbl val="0"/>
      </c:catAx>
      <c:valAx>
        <c:axId val="14254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015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Výsledky holky U12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Holky!$C$62</c:f>
              <c:strCache>
                <c:ptCount val="1"/>
                <c:pt idx="0">
                  <c:v>Dvořáková Magda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Holky!$O$62</c:f>
              <c:numCache>
                <c:formatCode>General</c:formatCode>
                <c:ptCount val="1"/>
                <c:pt idx="0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0-4BB3-9488-0BFC2274416F}"/>
            </c:ext>
          </c:extLst>
        </c:ser>
        <c:ser>
          <c:idx val="1"/>
          <c:order val="1"/>
          <c:tx>
            <c:strRef>
              <c:f>Holky!$C$63</c:f>
              <c:strCache>
                <c:ptCount val="1"/>
                <c:pt idx="0">
                  <c:v>Pomikálková Marie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Holky!$O$63</c:f>
              <c:numCache>
                <c:formatCode>General</c:formatCode>
                <c:ptCount val="1"/>
                <c:pt idx="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0-4BB3-9488-0BFC2274416F}"/>
            </c:ext>
          </c:extLst>
        </c:ser>
        <c:ser>
          <c:idx val="2"/>
          <c:order val="2"/>
          <c:tx>
            <c:strRef>
              <c:f>Holky!$C$64</c:f>
              <c:strCache>
                <c:ptCount val="1"/>
                <c:pt idx="0">
                  <c:v>Künzlová Sofie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Holky!$O$64</c:f>
              <c:numCache>
                <c:formatCode>General</c:formatCode>
                <c:ptCount val="1"/>
                <c:pt idx="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0-4BB3-9488-0BFC2274416F}"/>
            </c:ext>
          </c:extLst>
        </c:ser>
        <c:ser>
          <c:idx val="3"/>
          <c:order val="3"/>
          <c:tx>
            <c:strRef>
              <c:f>Holky!$C$65</c:f>
              <c:strCache>
                <c:ptCount val="1"/>
                <c:pt idx="0">
                  <c:v>Militká Dominika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Holky!$O$65</c:f>
              <c:numCache>
                <c:formatCode>General</c:formatCode>
                <c:ptCount val="1"/>
                <c:pt idx="0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0-4BB3-9488-0BFC2274416F}"/>
            </c:ext>
          </c:extLst>
        </c:ser>
        <c:ser>
          <c:idx val="4"/>
          <c:order val="4"/>
          <c:tx>
            <c:strRef>
              <c:f>Holky!$C$66</c:f>
              <c:strCache>
                <c:ptCount val="1"/>
                <c:pt idx="0">
                  <c:v>Obročníková Rozárka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Holky!$O$66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0-4BB3-9488-0BFC2274416F}"/>
            </c:ext>
          </c:extLst>
        </c:ser>
        <c:ser>
          <c:idx val="5"/>
          <c:order val="5"/>
          <c:tx>
            <c:strRef>
              <c:f>Holky!$C$67</c:f>
              <c:strCache>
                <c:ptCount val="1"/>
                <c:pt idx="0">
                  <c:v>Moravcová Eliška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Holky!$O$67</c:f>
              <c:numCache>
                <c:formatCode>General</c:formatCode>
                <c:ptCount val="1"/>
                <c:pt idx="0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40-4BB3-9488-0BFC2274416F}"/>
            </c:ext>
          </c:extLst>
        </c:ser>
        <c:ser>
          <c:idx val="6"/>
          <c:order val="6"/>
          <c:tx>
            <c:strRef>
              <c:f>Holky!$C$68</c:f>
              <c:strCache>
                <c:ptCount val="1"/>
                <c:pt idx="0">
                  <c:v>Voděradská Beáta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Holky!$O$68</c:f>
              <c:numCache>
                <c:formatCode>General</c:formatCode>
                <c:ptCount val="1"/>
                <c:pt idx="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0-4BB3-9488-0BFC2274416F}"/>
            </c:ext>
          </c:extLst>
        </c:ser>
        <c:ser>
          <c:idx val="7"/>
          <c:order val="7"/>
          <c:tx>
            <c:strRef>
              <c:f>Holky!$C$69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Holky!$O$69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440-4BB3-9488-0BFC2274416F}"/>
            </c:ext>
          </c:extLst>
        </c:ser>
        <c:ser>
          <c:idx val="8"/>
          <c:order val="8"/>
          <c:tx>
            <c:strRef>
              <c:f>Holky!$C$70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440-4BB3-9488-0BFC2274416F}"/>
            </c:ext>
          </c:extLst>
        </c:ser>
        <c:ser>
          <c:idx val="9"/>
          <c:order val="9"/>
          <c:tx>
            <c:strRef>
              <c:f>Holky!$C$71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A440-4BB3-9488-0BFC2274416F}"/>
            </c:ext>
          </c:extLst>
        </c:ser>
        <c:ser>
          <c:idx val="10"/>
          <c:order val="10"/>
          <c:tx>
            <c:strRef>
              <c:f>Holky!$C$72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440-4BB3-9488-0BFC2274416F}"/>
            </c:ext>
          </c:extLst>
        </c:ser>
        <c:ser>
          <c:idx val="11"/>
          <c:order val="11"/>
          <c:tx>
            <c:strRef>
              <c:f>Holky!$C$73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A440-4BB3-9488-0BFC2274416F}"/>
            </c:ext>
          </c:extLst>
        </c:ser>
        <c:ser>
          <c:idx val="12"/>
          <c:order val="12"/>
          <c:tx>
            <c:strRef>
              <c:f>Holky!$C$74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A440-4BB3-9488-0BFC2274416F}"/>
            </c:ext>
          </c:extLst>
        </c:ser>
        <c:ser>
          <c:idx val="13"/>
          <c:order val="13"/>
          <c:tx>
            <c:strRef>
              <c:f>Holky!$C$75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440-4BB3-9488-0BFC2274416F}"/>
            </c:ext>
          </c:extLst>
        </c:ser>
        <c:ser>
          <c:idx val="14"/>
          <c:order val="14"/>
          <c:tx>
            <c:strRef>
              <c:f>Holky!$C$76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Holky!$O$61</c:f>
              <c:strCache>
                <c:ptCount val="1"/>
                <c:pt idx="0">
                  <c:v>Součet</c:v>
                </c:pt>
              </c:strCache>
            </c:strRef>
          </c:cat>
          <c:val>
            <c:numRef>
              <c:f>Holky!$O$76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440-4BB3-9488-0BFC22744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9054895"/>
        <c:axId val="255268399"/>
      </c:barChart>
      <c:catAx>
        <c:axId val="9390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5268399"/>
        <c:crosses val="autoZero"/>
        <c:auto val="1"/>
        <c:lblAlgn val="ctr"/>
        <c:lblOffset val="100"/>
        <c:noMultiLvlLbl val="0"/>
      </c:catAx>
      <c:valAx>
        <c:axId val="25526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3905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</xdr:row>
      <xdr:rowOff>0</xdr:rowOff>
    </xdr:from>
    <xdr:to>
      <xdr:col>25</xdr:col>
      <xdr:colOff>28575</xdr:colOff>
      <xdr:row>19</xdr:row>
      <xdr:rowOff>4762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B48454B-D6F3-AA49-1378-F2E2E17B4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22</xdr:row>
      <xdr:rowOff>9525</xdr:rowOff>
    </xdr:from>
    <xdr:to>
      <xdr:col>25</xdr:col>
      <xdr:colOff>38100</xdr:colOff>
      <xdr:row>37</xdr:row>
      <xdr:rowOff>185737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0968ED6-E7BF-FFC9-B360-22C584D82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9525</xdr:rowOff>
    </xdr:from>
    <xdr:to>
      <xdr:col>24</xdr:col>
      <xdr:colOff>590550</xdr:colOff>
      <xdr:row>57</xdr:row>
      <xdr:rowOff>4762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62DBE90-1039-8472-B7A8-EF563B3B7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</xdr:colOff>
      <xdr:row>60</xdr:row>
      <xdr:rowOff>19050</xdr:rowOff>
    </xdr:from>
    <xdr:to>
      <xdr:col>25</xdr:col>
      <xdr:colOff>28575</xdr:colOff>
      <xdr:row>76</xdr:row>
      <xdr:rowOff>14287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ACC800A-436D-481F-AED9-60C71C79C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</xdr:row>
      <xdr:rowOff>9525</xdr:rowOff>
    </xdr:from>
    <xdr:to>
      <xdr:col>25</xdr:col>
      <xdr:colOff>19049</xdr:colOff>
      <xdr:row>18</xdr:row>
      <xdr:rowOff>185737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DE9949B-09CF-E7F2-6827-B09BCF79C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22</xdr:row>
      <xdr:rowOff>0</xdr:rowOff>
    </xdr:from>
    <xdr:to>
      <xdr:col>24</xdr:col>
      <xdr:colOff>600075</xdr:colOff>
      <xdr:row>38</xdr:row>
      <xdr:rowOff>14287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24BB97D-9AA7-82F6-44D5-594F65588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9525</xdr:rowOff>
    </xdr:from>
    <xdr:to>
      <xdr:col>25</xdr:col>
      <xdr:colOff>0</xdr:colOff>
      <xdr:row>57</xdr:row>
      <xdr:rowOff>4762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B98D612-AABE-A599-8B9B-19F305363C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609599</xdr:colOff>
      <xdr:row>60</xdr:row>
      <xdr:rowOff>9525</xdr:rowOff>
    </xdr:from>
    <xdr:to>
      <xdr:col>25</xdr:col>
      <xdr:colOff>47624</xdr:colOff>
      <xdr:row>76</xdr:row>
      <xdr:rowOff>14287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6DC0481-C633-AD9F-1B3F-EBDD7C5FD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CD7690-AA04-453C-99D0-4ACBE62CDE8A}" name="ListinaKluciU10" displayName="ListinaKluciU10" ref="B4:F19" totalsRowShown="0">
  <autoFilter ref="B4:F19" xr:uid="{C2CD7690-AA04-453C-99D0-4ACBE62CDE8A}"/>
  <sortState xmlns:xlrd2="http://schemas.microsoft.com/office/spreadsheetml/2017/richdata2" ref="B5:F19">
    <sortCondition ref="D4:D19"/>
  </sortState>
  <tableColumns count="5">
    <tableColumn id="5" xr3:uid="{691E0B8D-FADB-420F-BEFF-DF7B764667FA}" name="Id"/>
    <tableColumn id="1" xr3:uid="{B11FEA56-3BC3-4A75-9059-6B354170A9E1}" name="Přijmení a Jméno"/>
    <tableColumn id="2" xr3:uid="{7A9CCC2A-BD1B-4834-9B5C-20A41C7B5FA8}" name="Oddíl"/>
    <tableColumn id="3" xr3:uid="{DC10E566-2B2B-48C9-BE5A-C76BD4DFE473}" name="Ročník"/>
    <tableColumn id="6" xr3:uid="{E6861FA0-0F17-4130-A537-F17D6FFB0991}" name="In/Out" dataDxfId="175">
      <calculatedColumnFormula>IF(ISBLANK(ListinaKluciU10[[#This Row],[Ročník]]),"",IF(OR(ListinaKluciU10[[#This Row],[Ročník]]="?",AND(ListinaKluciU10[[#This Row],[Ročník]]&gt;=$E$3,ListinaKluciU10[[#This Row],[Ročník]]&lt;=$F$3)),"In","Out"))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16634F-84C5-4D67-AFDA-B8B69A43C91F}" name="ListinaHolkyU10" displayName="ListinaHolkyU10" ref="H4:L19" totalsRowShown="0">
  <autoFilter ref="H4:L19" xr:uid="{EA16634F-84C5-4D67-AFDA-B8B69A43C91F}"/>
  <sortState xmlns:xlrd2="http://schemas.microsoft.com/office/spreadsheetml/2017/richdata2" ref="H5:L19">
    <sortCondition ref="J4:J19"/>
  </sortState>
  <tableColumns count="5">
    <tableColumn id="5" xr3:uid="{32F18012-2DC3-4371-85A0-DBF5B70D575A}" name="Id"/>
    <tableColumn id="1" xr3:uid="{6DE3EB99-D156-43F9-BA15-942F21865C34}" name="Přijmení a Jméno"/>
    <tableColumn id="2" xr3:uid="{6E2293AE-CAA7-41C5-B06E-9A311D9333ED}" name="Oddíl"/>
    <tableColumn id="3" xr3:uid="{C21CE05D-F4C4-42F4-A0AA-6203FC158208}" name="Ročník"/>
    <tableColumn id="6" xr3:uid="{72BAA279-A8ED-4277-826E-C5BF266DF486}" name="In/Out" dataDxfId="174">
      <calculatedColumnFormula>IF(ISBLANK(ListinaHolkyU10[[#This Row],[Ročník]]),"",IF(OR(ListinaHolkyU10[[#This Row],[Ročník]]="?",AND(ListinaHolkyU10[[#This Row],[Ročník]]&gt;=$K$3,ListinaHolkyU10[[#This Row],[Ročník]]&lt;=$L$3)),"In","Out"))</calculatedColumnFormula>
    </tableColumn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321308-A1E4-4C7F-AED3-1FA205184F29}" name="ListinaKluciU12" displayName="ListinaKluciU12" ref="B23:F38" totalsRowShown="0">
  <autoFilter ref="B23:F38" xr:uid="{AF321308-A1E4-4C7F-AED3-1FA205184F29}"/>
  <sortState xmlns:xlrd2="http://schemas.microsoft.com/office/spreadsheetml/2017/richdata2" ref="B24:F38">
    <sortCondition ref="D23:D38"/>
  </sortState>
  <tableColumns count="5">
    <tableColumn id="4" xr3:uid="{1584EB3F-4891-4B84-9385-A7144F6E3939}" name="Id"/>
    <tableColumn id="1" xr3:uid="{97387514-57A3-4EC0-99B7-A6FBD8660A12}" name="Přijmení a Jméno"/>
    <tableColumn id="2" xr3:uid="{246C05B3-F050-4599-84C9-D726086333B0}" name="Oddíl"/>
    <tableColumn id="3" xr3:uid="{364731CE-497A-4928-9A97-835FFC52D0F2}" name="Ročník"/>
    <tableColumn id="5" xr3:uid="{6F37D02C-0879-48B9-ADF8-C0E71C3B8581}" name="In/Out" dataDxfId="173">
      <calculatedColumnFormula>IF(ISBLANK(ListinaKluciU12[[#This Row],[Ročník]]),"",IF(OR(ListinaKluciU12[[#This Row],[Ročník]]="?",AND(ListinaKluciU12[[#This Row],[Ročník]]&gt;=$E$22,ListinaKluciU12[[#This Row],[Ročník]]&lt;=$F$22)),"In","Out"))</calculatedColumnFormula>
    </tableColumn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D843BE-7A04-453D-9310-49C6B6A2827C}" name="ListinaHolkyU12" displayName="ListinaHolkyU12" ref="H23:L38" totalsRowShown="0">
  <autoFilter ref="H23:L38" xr:uid="{E5D843BE-7A04-453D-9310-49C6B6A2827C}"/>
  <sortState xmlns:xlrd2="http://schemas.microsoft.com/office/spreadsheetml/2017/richdata2" ref="H24:L38">
    <sortCondition ref="J23:J38"/>
  </sortState>
  <tableColumns count="5">
    <tableColumn id="4" xr3:uid="{2B114C45-B2D2-4EDC-A71D-0D7157D2AA6E}" name="Id"/>
    <tableColumn id="1" xr3:uid="{EA128B6E-01BD-4348-AF75-394ED4944799}" name="Přijmení a Jméno"/>
    <tableColumn id="2" xr3:uid="{88C352B0-8860-427C-8BE8-772EF5770134}" name="Oddíl"/>
    <tableColumn id="3" xr3:uid="{D30B4F8B-ACA2-471B-9256-B0B8664BAF28}" name="Ročník"/>
    <tableColumn id="5" xr3:uid="{45684055-1BC1-43DD-80B5-498C4CEC47FC}" name="In/Out" dataDxfId="172">
      <calculatedColumnFormula>IF(ISBLANK(ListinaHolkyU12[[#This Row],[Ročník]]),"",IF(OR(ListinaHolkyU12[[#This Row],[Ročník]]="?",AND(ListinaHolkyU12[[#This Row],[Ročník]]&gt;=$K$22,ListinaHolkyU12[[#This Row],[Ročník]]&lt;=$L$22)),"In","Out"))</calculatedColumnFormula>
    </tableColumn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DA9AB3-E7E4-4066-AA5D-35302A47756C}" name="ListinaKluciU14" displayName="ListinaKluciU14" ref="B42:F57" totalsRowShown="0">
  <autoFilter ref="B42:F57" xr:uid="{FBDA9AB3-E7E4-4066-AA5D-35302A47756C}"/>
  <sortState xmlns:xlrd2="http://schemas.microsoft.com/office/spreadsheetml/2017/richdata2" ref="B43:F57">
    <sortCondition ref="D42:D57"/>
  </sortState>
  <tableColumns count="5">
    <tableColumn id="4" xr3:uid="{28090010-21F6-44D2-BB4B-779712ED2956}" name="Id"/>
    <tableColumn id="1" xr3:uid="{7C711F1E-C48A-454A-AD58-87D1A2760FF9}" name="Přijmení a Jméno"/>
    <tableColumn id="2" xr3:uid="{7259981C-0F08-47C3-9BF4-B92306DE5485}" name="Oddíl"/>
    <tableColumn id="3" xr3:uid="{59F4F544-AF89-46E3-9149-9AAC98D4834D}" name="Ročník"/>
    <tableColumn id="5" xr3:uid="{C284A205-8879-4187-98B4-BC5C43B0B5B3}" name="In/Out" dataDxfId="171">
      <calculatedColumnFormula>IF(ISBLANK(ListinaKluciU14[[#This Row],[Ročník]]),"",IF(OR(ListinaKluciU14[[#This Row],[Ročník]]="?",AND(ListinaKluciU14[[#This Row],[Ročník]]&gt;=$E$41,ListinaKluciU14[[#This Row],[Ročník]]&lt;=$F$41)),"In","Out"))</calculatedColumnFormula>
    </tableColumn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950EA0C-4D54-4FCF-9C25-B481E4A20DB3}" name="ListinaHolkyU14" displayName="ListinaHolkyU14" ref="H42:L57" totalsRowShown="0">
  <autoFilter ref="H42:L57" xr:uid="{1950EA0C-4D54-4FCF-9C25-B481E4A20DB3}"/>
  <sortState xmlns:xlrd2="http://schemas.microsoft.com/office/spreadsheetml/2017/richdata2" ref="H43:L57">
    <sortCondition ref="J42:J57"/>
  </sortState>
  <tableColumns count="5">
    <tableColumn id="4" xr3:uid="{249D641E-EC73-4C78-B7DF-AFD1E2B3E0DD}" name="Id"/>
    <tableColumn id="1" xr3:uid="{B27ADFA8-092F-42A9-89E7-A79EF98A015C}" name="Přijmení a Jméno"/>
    <tableColumn id="2" xr3:uid="{865E6153-1368-45D4-9BF1-B72667B94CC2}" name="Oddíl"/>
    <tableColumn id="3" xr3:uid="{42F4127A-8084-4886-AC13-351E7A4F54FD}" name="Ročník"/>
    <tableColumn id="5" xr3:uid="{E5F1EC17-E0A2-4BC4-A724-372E10BCE140}" name="In/Out" dataDxfId="170">
      <calculatedColumnFormula>IF(ISBLANK(ListinaHolkyU14[[#This Row],[Ročník]]),"",IF(OR(ListinaHolkyU14[[#This Row],[Ročník]]="?",AND(ListinaHolkyU14[[#This Row],[Ročník]]&gt;=$K$41,ListinaHolkyU14[[#This Row],[Ročník]]&lt;=$L$41)),"In","Out"))</calculatedColumnFormula>
    </tableColumn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972943-C235-4563-9399-80243E670128}" name="ListinaKluciU16" displayName="ListinaKluciU16" ref="B61:F76" totalsRowShown="0">
  <autoFilter ref="B61:F76" xr:uid="{0C972943-C235-4563-9399-80243E670128}"/>
  <sortState xmlns:xlrd2="http://schemas.microsoft.com/office/spreadsheetml/2017/richdata2" ref="B62:F76">
    <sortCondition ref="D61:D76"/>
  </sortState>
  <tableColumns count="5">
    <tableColumn id="4" xr3:uid="{EED9C40B-569C-433C-9A85-A6C7A68D7C59}" name="Id"/>
    <tableColumn id="1" xr3:uid="{68A8FFC3-9E80-47D1-A8D8-8E5112057D6A}" name="Přijmení a Jméno"/>
    <tableColumn id="2" xr3:uid="{80F13E3B-0A9B-4A09-BA12-69C413F027FD}" name="Oddíl"/>
    <tableColumn id="3" xr3:uid="{0FA4910F-6F62-4804-8C17-28801D628FBE}" name="Ročník"/>
    <tableColumn id="5" xr3:uid="{93338C6A-B735-4A80-A2CB-AFEF8D13AD4F}" name="In/Out" dataDxfId="169">
      <calculatedColumnFormula>IF(ISBLANK(ListinaKluciU16[[#This Row],[Ročník]]),"",IF(OR(ListinaKluciU16[[#This Row],[Ročník]]="?",AND(ListinaKluciU16[[#This Row],[Ročník]]&gt;=$E$60,ListinaKluciU16[[#This Row],[Ročník]]&lt;=$F$60)),"In","Out"))</calculatedColumnFormula>
    </tableColumn>
  </tableColumns>
  <tableStyleInfo name="TableStyleMedium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1D93E9-B4FA-46B0-895B-0B1BD43DD132}" name="ListinaHolkyU16" displayName="ListinaHolkyU16" ref="H61:L76" totalsRowShown="0">
  <autoFilter ref="H61:L76" xr:uid="{351D93E9-B4FA-46B0-895B-0B1BD43DD132}"/>
  <sortState xmlns:xlrd2="http://schemas.microsoft.com/office/spreadsheetml/2017/richdata2" ref="H62:L76">
    <sortCondition ref="J61:J76"/>
  </sortState>
  <tableColumns count="5">
    <tableColumn id="4" xr3:uid="{DEB28606-21DB-4307-8351-7F2B40BC037D}" name="Id"/>
    <tableColumn id="1" xr3:uid="{3FFBBDC3-2B3B-4067-AF55-4D7135BD1039}" name="Přijmení a Jméno"/>
    <tableColumn id="2" xr3:uid="{A74B6E50-C82E-4BE9-89F1-9464B307F2BF}" name="Oddíl"/>
    <tableColumn id="3" xr3:uid="{E89D2DC6-B47B-4070-B2E9-BC96F12E4A7A}" name="Ročník"/>
    <tableColumn id="5" xr3:uid="{D43245CD-EA0F-4879-A212-569B7B45F679}" name="In/Out" dataDxfId="168">
      <calculatedColumnFormula>IF(ISBLANK(ListinaHolkyU16[[#This Row],[Ročník]]),"",IF(OR(ListinaHolkyU16[[#This Row],[Ročník]]="?",AND(ListinaHolkyU16[[#This Row],[Ročník]]&gt;=$K$60,ListinaHolkyU16[[#This Row],[Ročník]]&lt;=$L$60)),"In","Out"))</calculatedColumnFormula>
    </tableColumn>
  </tableColumns>
  <tableStyleInfo name="TableStyleMedium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566FB79-95C3-4A80-85A9-97C06DDA7EAF}" name="VyslekdyKluciU10" displayName="VyslekdyKluciU10" ref="B4:P19" totalsRowShown="0">
  <autoFilter ref="B4:P19" xr:uid="{7566FB79-95C3-4A80-85A9-97C06DDA7EAF}"/>
  <sortState xmlns:xlrd2="http://schemas.microsoft.com/office/spreadsheetml/2017/richdata2" ref="B5:P19">
    <sortCondition ref="P4:P19"/>
  </sortState>
  <tableColumns count="15">
    <tableColumn id="15" xr3:uid="{2BC9F983-0AA2-4E82-A4C0-3CD0E4A55CEA}" name="Id" dataDxfId="167"/>
    <tableColumn id="1" xr3:uid="{1BD3D416-E4F1-4D91-B17F-BD35A4173C44}" name="Přijmení a Jméno" dataDxfId="166"/>
    <tableColumn id="2" xr3:uid="{2B47AF11-F954-4263-A4BA-7DBFED56330F}" name="Oddíl" dataDxfId="165"/>
    <tableColumn id="14" xr3:uid="{723B2E7A-17B9-487C-A9DB-D1AFB3DF60F4}" name="In/Out"/>
    <tableColumn id="3" xr3:uid="{CFC33138-3241-404F-A4D7-382918037EA9}" name="c1" dataDxfId="164"/>
    <tableColumn id="4" xr3:uid="{7AFAD732-7C4F-4CDE-9952-49F4A27B5E00}" name="c2" dataDxfId="163"/>
    <tableColumn id="5" xr3:uid="{169C9527-712F-46CA-83CD-C897CF2E117E}" name="c3" dataDxfId="162"/>
    <tableColumn id="6" xr3:uid="{4BF28B64-37BC-4921-98BE-8DFE0BFB6E84}" name="c4" dataDxfId="161"/>
    <tableColumn id="7" xr3:uid="{CFAC9F48-4521-4076-92E0-F8D42CC786D5}" name="c5" dataDxfId="160"/>
    <tableColumn id="8" xr3:uid="{2E2AB64E-D761-41D5-98E4-84A5FAB7E8FB}" name="c6" dataDxfId="159"/>
    <tableColumn id="9" xr3:uid="{0B48A4C4-44C5-4CEF-AAE4-C14E238F5D9F}" name="c7" dataDxfId="158"/>
    <tableColumn id="10" xr3:uid="{58F46BA8-74CC-4630-BBC0-FE00A5FC27AA}" name="c8" dataDxfId="157"/>
    <tableColumn id="11" xr3:uid="{CE2EB2D0-A152-468A-84DD-C6EB7B312765}" name="c9" dataDxfId="156"/>
    <tableColumn id="12" xr3:uid="{EF284AFC-0502-4367-96AE-F678CE4EFCFF}" name="Součet" dataDxfId="155">
      <calculatedColumnFormula>SUM(VyslekdyKluciU10[[#This Row],[c1]:[c9]])</calculatedColumnFormula>
    </tableColumn>
    <tableColumn id="13" xr3:uid="{0F03577C-1F39-44F1-B91A-95F803855288}" name="Pořadí" dataDxfId="154">
      <calculatedColumnFormula>IF(VyslekdyKluciU10[[#This Row],[In/Out]]="In",RANK(VyslekdyKluciU10[[#This Row],[Součet]],VyslekdyKluciU10[Součet]),"-" &amp; RANK(VyslekdyKluciU10[[#This Row],[Součet]],VyslekdyKluciU10[Součet]))</calculatedColumnFormula>
    </tableColumn>
  </tableColumns>
  <tableStyleInfo name="TableStyleMedium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FC1642-73A0-4384-9E4F-A4A7F04727D4}" name="VyslekdyKluciU12" displayName="VyslekdyKluciU12" ref="B23:P38" totalsRowShown="0">
  <autoFilter ref="B23:P38" xr:uid="{E6FC1642-73A0-4384-9E4F-A4A7F04727D4}"/>
  <sortState xmlns:xlrd2="http://schemas.microsoft.com/office/spreadsheetml/2017/richdata2" ref="B24:P38">
    <sortCondition ref="P23:P38"/>
  </sortState>
  <tableColumns count="15">
    <tableColumn id="15" xr3:uid="{31FC1DC9-CA8A-4B31-AC70-4ED05DA32A24}" name="Id" dataDxfId="153"/>
    <tableColumn id="1" xr3:uid="{C502A4E3-BECC-40CE-A76B-C0D6A87CA52B}" name="Přijmení a Jméno" dataDxfId="152"/>
    <tableColumn id="2" xr3:uid="{92135757-CB36-4045-8F00-AD9ADA4CFEC2}" name="Oddíl" dataDxfId="151"/>
    <tableColumn id="14" xr3:uid="{F4D2BC4E-2818-4B2C-ACE9-FB35F1BF2552}" name="In/Out"/>
    <tableColumn id="3" xr3:uid="{D25A5CD3-BBE7-457A-A0C9-E11112008769}" name="c1" dataDxfId="150"/>
    <tableColumn id="4" xr3:uid="{2AEE5B58-522E-45C3-BC22-C92FD00D9BA0}" name="c2" dataDxfId="149"/>
    <tableColumn id="5" xr3:uid="{B0A08D3D-EA5E-43F1-B22B-F20024CC3719}" name="c3" dataDxfId="148"/>
    <tableColumn id="6" xr3:uid="{4D7B311F-5B69-4700-8A52-11AD907B745C}" name="c4" dataDxfId="147"/>
    <tableColumn id="7" xr3:uid="{56D18429-62F5-4264-A987-BD687A6FE7F1}" name="c5" dataDxfId="146"/>
    <tableColumn id="8" xr3:uid="{E2D1FE57-F12E-4F73-AD51-7E7AA94B2039}" name="c6" dataDxfId="145"/>
    <tableColumn id="9" xr3:uid="{60A69BEF-0432-4270-9167-615FDB3B7950}" name="c7" dataDxfId="144"/>
    <tableColumn id="10" xr3:uid="{E96FD8E4-3F4F-4D62-ACDC-7F330D922B4D}" name="c8" dataDxfId="143"/>
    <tableColumn id="11" xr3:uid="{9C766DE6-8712-48D7-9E1E-8F5889FC801C}" name="c9" dataDxfId="142"/>
    <tableColumn id="12" xr3:uid="{037DDCA1-FCD7-464C-ADEC-9AC3BA90C4EE}" name="Součet" dataDxfId="141">
      <calculatedColumnFormula>SUM(VyslekdyKluciU12[[#This Row],[c1]:[c9]])</calculatedColumnFormula>
    </tableColumn>
    <tableColumn id="13" xr3:uid="{F76770EE-0677-49D7-B0BB-F7CFD879A30D}" name="Pořadí" dataDxfId="140">
      <calculatedColumnFormula>IF(VyslekdyKluciU12[[#This Row],[In/Out]]="In",RANK(VyslekdyKluciU12[[#This Row],[Součet]],VyslekdyKluciU12[Součet]),"-" &amp; RANK(VyslekdyKluciU12[[#This Row],[Součet]],VyslekdyKluciU12[Součet]))</calculatedColumnFormula>
    </tableColumn>
  </tableColumns>
  <tableStyleInfo name="TableStyleMedium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CEE773F-FF53-4B59-BC9D-0B36796F8D6C}" name="VyslekdyKluciU14" displayName="VyslekdyKluciU14" ref="B42:P57" totalsRowShown="0">
  <autoFilter ref="B42:P57" xr:uid="{1CEE773F-FF53-4B59-BC9D-0B36796F8D6C}"/>
  <sortState xmlns:xlrd2="http://schemas.microsoft.com/office/spreadsheetml/2017/richdata2" ref="B43:P57">
    <sortCondition ref="P42:P57"/>
  </sortState>
  <tableColumns count="15">
    <tableColumn id="15" xr3:uid="{2641E4A8-9E90-4E80-BCCF-C321F248BA4C}" name="Id" dataDxfId="139"/>
    <tableColumn id="1" xr3:uid="{980AEB49-C723-4115-AAB6-DF67AF58FDEB}" name="Přijmení a Jméno" dataDxfId="138"/>
    <tableColumn id="2" xr3:uid="{2C66F16C-C335-41FC-8294-BA986173CD3B}" name="Oddíl" dataDxfId="137"/>
    <tableColumn id="14" xr3:uid="{31600CB5-67B4-45F1-9D61-78FC676E010A}" name="In/Out"/>
    <tableColumn id="3" xr3:uid="{51924AEC-75DE-44E8-9594-9B42FF1AAB4C}" name="c1" dataDxfId="136"/>
    <tableColumn id="4" xr3:uid="{7270C9EF-CE7C-4775-907B-2707F09A66CA}" name="c2" dataDxfId="135"/>
    <tableColumn id="5" xr3:uid="{3679E22E-D159-4592-AFE9-A8FA05A4EF18}" name="c3" dataDxfId="134"/>
    <tableColumn id="6" xr3:uid="{3770A7B8-0D6E-44C6-942F-00D124EDB25C}" name="c4" dataDxfId="133"/>
    <tableColumn id="7" xr3:uid="{1736E88B-3A6E-48F8-A97B-79A544C96E5A}" name="c5" dataDxfId="132"/>
    <tableColumn id="8" xr3:uid="{0BDC25CF-00C3-42F4-B112-944F222892F6}" name="c6" dataDxfId="131"/>
    <tableColumn id="9" xr3:uid="{72C15AE5-ED5B-4200-B6C4-4B4E2F6FC92D}" name="c7" dataDxfId="130"/>
    <tableColumn id="10" xr3:uid="{E3E8B71C-A0A8-469B-95C3-03B2E5773D94}" name="c8" dataDxfId="129"/>
    <tableColumn id="11" xr3:uid="{F1B5F032-D71D-4713-8F11-D14CE14C799A}" name="c9" dataDxfId="128"/>
    <tableColumn id="12" xr3:uid="{40C53FF9-AA77-45E3-AAFB-9423B242F3FE}" name="Součet" dataDxfId="127">
      <calculatedColumnFormula>SUM(VyslekdyKluciU14[[#This Row],[c1]:[c9]])</calculatedColumnFormula>
    </tableColumn>
    <tableColumn id="13" xr3:uid="{1BFC1277-82B3-413F-80B7-8F52B5B70E12}" name="Pořadí" dataDxfId="126">
      <calculatedColumnFormula>IF(VyslekdyKluciU14[[#This Row],[In/Out]]="In",RANK(VyslekdyKluciU14[[#This Row],[Součet]],VyslekdyKluciU14[Součet]),"-" &amp; RANK(VyslekdyKluciU14[[#This Row],[Součet]],VyslekdyKluciU14[Součet]))</calculatedColumnFormula>
    </tableColumn>
  </tableColumns>
  <tableStyleInfo name="TableStyleMedium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84E982E-4472-4FEF-8FE4-FC136497E441}" name="VyslekdyKluciU16" displayName="VyslekdyKluciU16" ref="B61:P76" totalsRowShown="0">
  <autoFilter ref="B61:P76" xr:uid="{084E982E-4472-4FEF-8FE4-FC136497E441}"/>
  <sortState xmlns:xlrd2="http://schemas.microsoft.com/office/spreadsheetml/2017/richdata2" ref="B62:P76">
    <sortCondition ref="P61:P76"/>
  </sortState>
  <tableColumns count="15">
    <tableColumn id="15" xr3:uid="{F5C6F427-FB76-41E9-A72F-4DC308BA43BE}" name="Id" dataDxfId="125"/>
    <tableColumn id="1" xr3:uid="{1B095959-EAEE-4856-96F9-3470DC0D0F5D}" name="Přijmení a Jméno" dataDxfId="124"/>
    <tableColumn id="2" xr3:uid="{CFE9589F-DC03-4191-99FC-F5E6C576C82F}" name="Oddíl" dataDxfId="123"/>
    <tableColumn id="14" xr3:uid="{2F382942-88C0-4D16-923A-852FF4809407}" name="In/Out"/>
    <tableColumn id="3" xr3:uid="{61BC17D8-AE0E-443E-8DDB-4C1F48EE3E44}" name="c1" dataDxfId="122"/>
    <tableColumn id="4" xr3:uid="{1CFD0E79-DF08-49D7-B9F1-E16F803AD9DB}" name="c2" dataDxfId="121"/>
    <tableColumn id="5" xr3:uid="{11E01825-5A97-4D8E-993F-BDA567E498C3}" name="c3" dataDxfId="120"/>
    <tableColumn id="6" xr3:uid="{5E23B903-E22E-43CE-9A3E-7E215325658A}" name="c4" dataDxfId="119"/>
    <tableColumn id="7" xr3:uid="{C6E9E51E-E4BA-475C-BADA-DF2D3A08A9B5}" name="c5" dataDxfId="118"/>
    <tableColumn id="8" xr3:uid="{DB2AFA2A-3B71-470C-882E-9B1373FEFFB7}" name="c6" dataDxfId="117"/>
    <tableColumn id="9" xr3:uid="{E58011D4-EF27-4437-B128-F036C097669E}" name="c7" dataDxfId="116"/>
    <tableColumn id="10" xr3:uid="{C7607D4E-8094-491C-A8EB-2E189208C4A2}" name="c8" dataDxfId="115"/>
    <tableColumn id="11" xr3:uid="{DC003D3F-0C38-44E9-AAFC-C48A5F969372}" name="c9" dataDxfId="114"/>
    <tableColumn id="12" xr3:uid="{40799628-2A29-4719-8253-5745D7F76D27}" name="Součet" dataDxfId="113">
      <calculatedColumnFormula>SUM(VyslekdyKluciU16[[#This Row],[c1]:[c9]])</calculatedColumnFormula>
    </tableColumn>
    <tableColumn id="13" xr3:uid="{90A3BA2A-C23E-48DA-9B18-24B5C179EAA7}" name="Pořadí" dataDxfId="112">
      <calculatedColumnFormula>IF(VyslekdyKluciU16[[#This Row],[In/Out]]="In",RANK(VyslekdyKluciU16[[#This Row],[Součet]],VyslekdyKluciU16[Součet]),"-" &amp; RANK(VyslekdyKluciU16[[#This Row],[Součet]],VyslekdyKluciU16[Součet]))</calculatedColumnFormula>
    </tableColumn>
  </tableColumns>
  <tableStyleInfo name="TableStyleMedium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A2DE57A-4AE0-4112-A709-DD962FF6A97F}" name="VyslekdyHolkyU10" displayName="VyslekdyHolkyU10" ref="B4:P19" totalsRowShown="0">
  <autoFilter ref="B4:P19" xr:uid="{BA2DE57A-4AE0-4112-A709-DD962FF6A97F}"/>
  <sortState xmlns:xlrd2="http://schemas.microsoft.com/office/spreadsheetml/2017/richdata2" ref="B5:P19">
    <sortCondition ref="P4:P19"/>
  </sortState>
  <tableColumns count="15">
    <tableColumn id="15" xr3:uid="{0E6270DE-CD8D-444D-A57E-C7EDEFA84AA5}" name="Id" dataDxfId="111"/>
    <tableColumn id="1" xr3:uid="{431D06AF-F953-44AD-85ED-81563635E957}" name="Přijmení a Jméno" dataDxfId="110"/>
    <tableColumn id="2" xr3:uid="{5C251642-1537-442D-BAD3-CD5941763C9A}" name="Oddíl" dataDxfId="109"/>
    <tableColumn id="14" xr3:uid="{3F6FCF65-6BF7-481F-A315-C251FF7DEEC8}" name="In/Out"/>
    <tableColumn id="3" xr3:uid="{A993C4AF-B2A3-4081-B9C4-7916AF7A29F4}" name="c1" dataDxfId="108"/>
    <tableColumn id="4" xr3:uid="{BA14B0DC-F1E9-45E4-8C7A-F54815686738}" name="c2" dataDxfId="107"/>
    <tableColumn id="5" xr3:uid="{AAB84A59-DE26-4A64-BE5A-38806A6412DD}" name="c3" dataDxfId="106"/>
    <tableColumn id="6" xr3:uid="{D0762489-D2AF-403B-8DFC-60FD46F933E5}" name="c4" dataDxfId="105"/>
    <tableColumn id="7" xr3:uid="{1AE45C43-7C85-4DD2-9E5A-A14EA9954211}" name="c5" dataDxfId="104"/>
    <tableColumn id="8" xr3:uid="{4C91C13A-5A8D-49F8-ACE7-CF77AC681C08}" name="c6" dataDxfId="103"/>
    <tableColumn id="9" xr3:uid="{7F30B488-0B2F-4B7A-919B-D550B88FBE80}" name="c7" dataDxfId="102"/>
    <tableColumn id="10" xr3:uid="{B5DE9E0A-4D12-42B5-A64A-A8FBCE26B196}" name="c8" dataDxfId="101"/>
    <tableColumn id="11" xr3:uid="{53E4D246-4A00-42D0-83B5-74CACF1BF431}" name="c9" dataDxfId="100"/>
    <tableColumn id="12" xr3:uid="{5412763D-CB24-457E-BA28-9116AE3276AA}" name="Součet" dataDxfId="99">
      <calculatedColumnFormula>SUM(VyslekdyHolkyU10[[#This Row],[c1]:[c9]])</calculatedColumnFormula>
    </tableColumn>
    <tableColumn id="13" xr3:uid="{47FBD51A-80B6-436A-A806-8EB2522E9140}" name="Pořadí" dataDxfId="98">
      <calculatedColumnFormula>IF(VyslekdyHolkyU10[[#This Row],[In/Out]]="In",RANK(VyslekdyHolkyU10[[#This Row],[Součet]],VyslekdyHolkyU10[Součet]),"-" &amp; RANK(VyslekdyHolkyU10[[#This Row],[Součet]],VyslekdyHolkyU10[Součet]))</calculatedColumnFormula>
    </tableColumn>
  </tableColumns>
  <tableStyleInfo name="TableStyleMedium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1298FE4-32F3-4A38-B2D6-F1AC09F78D83}" name="VyslekdyHolkyU12" displayName="VyslekdyHolkyU12" ref="B23:P38" totalsRowShown="0">
  <autoFilter ref="B23:P38" xr:uid="{91298FE4-32F3-4A38-B2D6-F1AC09F78D83}"/>
  <sortState xmlns:xlrd2="http://schemas.microsoft.com/office/spreadsheetml/2017/richdata2" ref="B24:P38">
    <sortCondition ref="P23:P38"/>
  </sortState>
  <tableColumns count="15">
    <tableColumn id="15" xr3:uid="{7D36E211-434A-4DC5-A43E-12930D7A8BFA}" name="Id" dataDxfId="97"/>
    <tableColumn id="1" xr3:uid="{69DF584C-01D9-4D22-9F79-32DB45729BB7}" name="Přijmení a Jméno" dataDxfId="96"/>
    <tableColumn id="2" xr3:uid="{854B2D2C-6F39-4CD9-B585-AED196195F98}" name="Oddíl" dataDxfId="95"/>
    <tableColumn id="14" xr3:uid="{4582E010-C82D-4ABA-A705-AEBCCC3EE40A}" name="In/Out"/>
    <tableColumn id="3" xr3:uid="{C563DB06-A312-4947-8F47-952F5A02D3D4}" name="c1" dataDxfId="94"/>
    <tableColumn id="4" xr3:uid="{4929E247-D0BC-48AA-ADBA-ED9E94191B66}" name="c2" dataDxfId="93"/>
    <tableColumn id="5" xr3:uid="{9CC64E1A-A9CA-4A7A-A350-C721AABD8F0F}" name="c3" dataDxfId="92"/>
    <tableColumn id="6" xr3:uid="{4649AD61-0C88-461B-A28B-0B3B50FE23DA}" name="c4" dataDxfId="91"/>
    <tableColumn id="7" xr3:uid="{4205E2F2-CB87-4233-B7B2-94D1E6D55B5E}" name="c5" dataDxfId="90"/>
    <tableColumn id="8" xr3:uid="{70E17563-384E-4AEB-97E4-04C261A43AAC}" name="c6" dataDxfId="89"/>
    <tableColumn id="9" xr3:uid="{21AB9874-FAC5-4A6D-845C-14EAB5F09DF9}" name="c7" dataDxfId="88"/>
    <tableColumn id="10" xr3:uid="{5A235613-7D51-4C54-A153-BA9D6CCBDCD5}" name="c8" dataDxfId="87"/>
    <tableColumn id="11" xr3:uid="{E050E1C7-91CB-4FD6-9384-E8A5D1F63921}" name="c9" dataDxfId="86"/>
    <tableColumn id="12" xr3:uid="{DF778FBE-3176-4B73-AADB-F28AF7731AF3}" name="Součet" dataDxfId="85">
      <calculatedColumnFormula>SUM(VyslekdyHolkyU12[[#This Row],[c1]:[c9]])</calculatedColumnFormula>
    </tableColumn>
    <tableColumn id="13" xr3:uid="{AE57398F-8B98-4408-9ECB-C987391EDECA}" name="Pořadí" dataDxfId="84">
      <calculatedColumnFormula>IF(VyslekdyHolkyU12[[#This Row],[In/Out]]="In",RANK(VyslekdyHolkyU12[[#This Row],[Součet]],VyslekdyHolkyU12[Součet]),"-" &amp; RANK(VyslekdyHolkyU12[[#This Row],[Součet]],VyslekdyHolkyU12[Součet]))</calculatedColumnFormula>
    </tableColumn>
  </tableColumns>
  <tableStyleInfo name="TableStyleMedium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7409416-0747-4EB2-A9DC-44B048A95960}" name="VyslekdyHolkyU14" displayName="VyslekdyHolkyU14" ref="B42:P57" totalsRowShown="0">
  <autoFilter ref="B42:P57" xr:uid="{47409416-0747-4EB2-A9DC-44B048A95960}"/>
  <sortState xmlns:xlrd2="http://schemas.microsoft.com/office/spreadsheetml/2017/richdata2" ref="B43:P57">
    <sortCondition ref="P42:P57"/>
  </sortState>
  <tableColumns count="15">
    <tableColumn id="15" xr3:uid="{CDD9A382-17DE-45FA-AA01-C538D7F5B8D6}" name="Id" dataDxfId="83"/>
    <tableColumn id="1" xr3:uid="{9FD6CE07-D299-4672-A989-808A703E6A98}" name="Přijmení a Jméno" dataDxfId="82"/>
    <tableColumn id="2" xr3:uid="{52169498-6A35-46D2-8BD7-D05A2DB3109D}" name="Oddíl" dataDxfId="81"/>
    <tableColumn id="14" xr3:uid="{1512E0B8-B69F-4350-A1CB-8C2CAE165EA0}" name="In/Out"/>
    <tableColumn id="3" xr3:uid="{2C0E0C0A-3FEB-43DE-AB68-5413B2098206}" name="c1" dataDxfId="80"/>
    <tableColumn id="4" xr3:uid="{22287AF2-0EDD-41CD-BCD3-D209808DA636}" name="c2" dataDxfId="79"/>
    <tableColumn id="5" xr3:uid="{A4C92543-5F5F-4EC3-BA73-DA72ACDBD58F}" name="c3" dataDxfId="78"/>
    <tableColumn id="6" xr3:uid="{7B093C05-55E6-434B-B4C9-2343C7CDF0AF}" name="c4" dataDxfId="77"/>
    <tableColumn id="7" xr3:uid="{36BF789B-8151-43C2-BDDC-724F6A7D6FA8}" name="c5" dataDxfId="76"/>
    <tableColumn id="8" xr3:uid="{D15C3FCE-7FCE-44BA-974F-F553AFA6C221}" name="c6" dataDxfId="75"/>
    <tableColumn id="9" xr3:uid="{C1573A61-BA80-4918-983F-1911144A5D95}" name="c7" dataDxfId="74"/>
    <tableColumn id="10" xr3:uid="{87C739E3-3EFA-4C3F-8C63-4643FB9D23C8}" name="c8" dataDxfId="73"/>
    <tableColumn id="11" xr3:uid="{F415A0EA-3C24-4B76-893C-23668E337DC8}" name="c9" dataDxfId="72"/>
    <tableColumn id="12" xr3:uid="{90579085-9DC3-4401-B68D-6CEC8A111B58}" name="Součet" dataDxfId="71">
      <calculatedColumnFormula>SUM(VyslekdyHolkyU14[[#This Row],[c1]:[c9]])</calculatedColumnFormula>
    </tableColumn>
    <tableColumn id="13" xr3:uid="{2A24942C-FDCC-40E7-B0CB-074E03F953F3}" name="Pořadí" dataDxfId="70">
      <calculatedColumnFormula>IF(VyslekdyHolkyU14[[#This Row],[In/Out]]="In",RANK(VyslekdyHolkyU14[[#This Row],[Součet]],VyslekdyHolkyU14[Součet]),"-" &amp; RANK(VyslekdyHolkyU14[[#This Row],[Součet]],VyslekdyHolkyU14[Součet]))</calculatedColumnFormula>
    </tableColumn>
  </tableColumns>
  <tableStyleInfo name="TableStyleMedium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FAAD789-609E-4AC0-B438-7AF12572A0F9}" name="VyslekdyHolkyU16" displayName="VyslekdyHolkyU16" ref="B61:P76" totalsRowShown="0">
  <autoFilter ref="B61:P76" xr:uid="{EFAAD789-609E-4AC0-B438-7AF12572A0F9}"/>
  <sortState xmlns:xlrd2="http://schemas.microsoft.com/office/spreadsheetml/2017/richdata2" ref="B62:P76">
    <sortCondition ref="P61:P76"/>
  </sortState>
  <tableColumns count="15">
    <tableColumn id="15" xr3:uid="{76855139-B9DE-40BC-8447-097D0187196D}" name="Id" dataDxfId="69"/>
    <tableColumn id="1" xr3:uid="{DEC78291-BE2B-471B-A8CF-076ADA01D261}" name="Přijmení a Jméno" dataDxfId="68"/>
    <tableColumn id="2" xr3:uid="{7416C803-2542-4398-9903-54265D955731}" name="Oddíl" dataDxfId="67"/>
    <tableColumn id="14" xr3:uid="{888BE6D2-29D8-4D41-A301-00EB2545FEFC}" name="In/Out"/>
    <tableColumn id="3" xr3:uid="{A022ABCE-B32B-49B6-8220-859A457E7DBE}" name="c1" dataDxfId="66"/>
    <tableColumn id="4" xr3:uid="{7328BFEE-130F-407D-92C0-BA9C1878F0C5}" name="c2" dataDxfId="65"/>
    <tableColumn id="5" xr3:uid="{096360B9-F249-4E88-B96F-B48F6ED768C6}" name="c3" dataDxfId="64"/>
    <tableColumn id="6" xr3:uid="{8750D748-83C0-4361-9A56-FE1C74147E42}" name="c4" dataDxfId="63"/>
    <tableColumn id="7" xr3:uid="{7721E161-6B70-41DB-B613-DC6904459257}" name="c5" dataDxfId="62"/>
    <tableColumn id="8" xr3:uid="{97524630-B6C3-4868-84C5-5F29F0395CAA}" name="c6" dataDxfId="61"/>
    <tableColumn id="9" xr3:uid="{6C132C43-F0E7-49AF-B697-DE641105F73C}" name="c7" dataDxfId="60"/>
    <tableColumn id="10" xr3:uid="{086881B3-EDE2-4701-9C28-C89A87975390}" name="c8" dataDxfId="59"/>
    <tableColumn id="11" xr3:uid="{CBE7DAC2-3CB6-4B61-BA26-E22D6F0DB4FA}" name="c9" dataDxfId="58"/>
    <tableColumn id="12" xr3:uid="{F91358FE-0809-432B-BB96-AEE725B9A20E}" name="Součet" dataDxfId="57">
      <calculatedColumnFormula>SUM(VyslekdyHolkyU16[[#This Row],[c1]:[c9]])</calculatedColumnFormula>
    </tableColumn>
    <tableColumn id="13" xr3:uid="{7942FC9A-FE51-4495-AF69-306D182C1A56}" name="Pořadí" dataDxfId="56">
      <calculatedColumnFormula>IF(VyslekdyHolkyU16[[#This Row],[In/Out]]="In",RANK(VyslekdyHolkyU16[[#This Row],[Součet]],VyslekdyHolkyU16[Součet]),"-" &amp; RANK(VyslekdyHolkyU16[[#This Row],[Součet]],VyslekdyHolkyU16[Součet]))</calculatedColumnFormula>
    </tableColumn>
  </tableColumns>
  <tableStyleInfo name="TableStyleMedium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767B153-495D-4484-AC94-21AC73BC6D33}" name="MixU10" displayName="MixU10" ref="B4:Q19" totalsRowShown="0">
  <autoFilter ref="B4:Q19" xr:uid="{6767B153-495D-4484-AC94-21AC73BC6D33}"/>
  <sortState xmlns:xlrd2="http://schemas.microsoft.com/office/spreadsheetml/2017/richdata2" ref="B5:Q19">
    <sortCondition ref="P4:P19"/>
  </sortState>
  <tableColumns count="16">
    <tableColumn id="14" xr3:uid="{60BCDC6C-0189-40A3-9564-6D29CBBCCC61}" name="Id K"/>
    <tableColumn id="1" xr3:uid="{A57414AB-06F1-4CE9-A044-805BD462E662}" name="Přijmení a Jméno Kluk"/>
    <tableColumn id="2" xr3:uid="{1DD20BB2-226C-4C0F-A6AD-6F1E51A33E12}" name="Oddíl"/>
    <tableColumn id="16" xr3:uid="{6023AEB8-B245-4B96-BE5B-F507B7670A13}" name=" In/Out K"/>
    <tableColumn id="3" xr3:uid="{F16FA5DF-CF41-4211-9277-6785E8B8E1B3}" name="Součet bodů K"/>
    <tableColumn id="9" xr3:uid="{85D1D5ED-33CD-48EA-BB5B-46A11FC41CC4}" name="Pořadí kluk" dataDxfId="55"/>
    <tableColumn id="15" xr3:uid="{F14CAC13-CFD4-4566-935F-DBC8D7C48B41}" name="Id H"/>
    <tableColumn id="4" xr3:uid="{40EBE7AB-0A5A-41A2-8AC8-32F406DA492F}" name="Přijmení a Jméno Holka"/>
    <tableColumn id="10" xr3:uid="{06B38342-1F90-485F-9F3E-EAEEE3498595}" name="Oddlíl"/>
    <tableColumn id="17" xr3:uid="{838544F3-688C-4404-95E9-4F7DDAE14FA1}" name="In/Out H"/>
    <tableColumn id="5" xr3:uid="{2146F244-8B05-4AFC-9139-816BD9D55BD2}" name="Součet bodů H"/>
    <tableColumn id="6" xr3:uid="{D961EEB5-CEB5-4105-9A25-F66BF58D836B}" name="Pořadí Holka"/>
    <tableColumn id="11" xr3:uid="{06FA78BF-FC13-4A3C-B633-D0389F7F39F3}" name="Výpočet Procenta" dataDxfId="54">
      <calculatedColumnFormula>((MixU10[[#This Row],[Součet bodů K]]+MixU10[[#This Row],[Součet bodů H]])/2)/$S$5</calculatedColumnFormula>
    </tableColumn>
    <tableColumn id="12" xr3:uid="{FD74EED6-2957-4DC7-BDDA-0FE5DF1619F1}" name="Výpočet Pořadí" dataDxfId="53">
      <calculatedColumnFormula>(MixU10[[#This Row],[Součet bodů K]]+MixU10[[#This Row],[Pořadí Holka]])/2</calculatedColumnFormula>
    </tableColumn>
    <tableColumn id="7" xr3:uid="{8281E60E-6C69-4D21-ACBC-70AC8BF0B116}" name="Výsledek Procenta" dataDxfId="52">
      <calculatedColumnFormula>_xlfn.RANK.EQ(MixU10[[#This Row],[Výpočet Procenta]],MixU10[Výpočet Procenta],0)</calculatedColumnFormula>
    </tableColumn>
    <tableColumn id="8" xr3:uid="{BA6EF858-8E2D-4E22-9517-5CB32024ED64}" name="Výsledky Pořadí" dataDxfId="51">
      <calculatedColumnFormula>_xlfn.RANK.EQ(MixU10[[#This Row],[Výpočet Pořadí]],MixU10[Výpočet Pořadí],1)</calculatedColumnFormula>
    </tableColumn>
  </tableColumns>
  <tableStyleInfo name="TableStyleMedium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8F23E8B-E785-4ECE-A4E1-5AC5C497ABDC}" name="MixU12" displayName="MixU12" ref="B23:Q38" totalsRowShown="0">
  <autoFilter ref="B23:Q38" xr:uid="{38F23E8B-E785-4ECE-A4E1-5AC5C497ABDC}"/>
  <tableColumns count="16">
    <tableColumn id="14" xr3:uid="{B75E7283-F828-4410-B671-883FA4D23871}" name="Id K"/>
    <tableColumn id="1" xr3:uid="{526DC214-8DB9-47C4-9ED9-4397BB9D52C8}" name="Přijmení a Jméno Kluk"/>
    <tableColumn id="2" xr3:uid="{B1E14266-8117-496A-88C4-69A4D5434C62}" name="Oddíl"/>
    <tableColumn id="16" xr3:uid="{AE1C7749-469F-4BAC-B62B-A07889055C57}" name=" In/Out K"/>
    <tableColumn id="3" xr3:uid="{1E63FB67-D30A-4682-B31C-F29ED69287B5}" name="Součet bodů K"/>
    <tableColumn id="9" xr3:uid="{6A17F513-1A42-4DA4-A3D2-F8F64034E89F}" name="Pořadí kluk" dataDxfId="50"/>
    <tableColumn id="15" xr3:uid="{A3D5CE21-5D65-4637-8B8A-6632E845F950}" name="Id H"/>
    <tableColumn id="4" xr3:uid="{E15AB899-BE41-48A1-ADF9-2314943BBF1F}" name="Přijmení a Jméno Holka"/>
    <tableColumn id="10" xr3:uid="{DA149756-AC2B-4173-8E59-8D53EBB07EE3}" name="Oddlíl"/>
    <tableColumn id="17" xr3:uid="{ECA34AD1-1246-496E-94FF-66D2462D4621}" name="In/Out H"/>
    <tableColumn id="5" xr3:uid="{B8FCE008-A8F4-4619-94CD-B8B7FEF05124}" name="Součet bodů H"/>
    <tableColumn id="6" xr3:uid="{3E8B01FA-AC38-4104-A10A-4E868D58F199}" name="Pořadí Holka"/>
    <tableColumn id="11" xr3:uid="{94E21495-618B-4D67-BBFA-4601B0860DAB}" name="Výpočet Procenta" dataDxfId="49">
      <calculatedColumnFormula>((MixU12[[#This Row],[Součet bodů K]]+MixU12[[#This Row],[Součet bodů H]])/2)/$S$5</calculatedColumnFormula>
    </tableColumn>
    <tableColumn id="12" xr3:uid="{A17E4B92-6981-43E4-9E47-E1A9AE075D47}" name="Výpočet Pořadí" dataDxfId="48">
      <calculatedColumnFormula>(MixU12[[#This Row],[Součet bodů K]]+MixU12[[#This Row],[Pořadí Holka]])/2</calculatedColumnFormula>
    </tableColumn>
    <tableColumn id="7" xr3:uid="{0CDC7D70-09CB-4E15-BF2E-434390C00ACC}" name="Výsledek Procenta" dataDxfId="47">
      <calculatedColumnFormula>_xlfn.RANK.EQ(MixU12[[#This Row],[Výpočet Procenta]],MixU12[Výpočet Procenta],0)</calculatedColumnFormula>
    </tableColumn>
    <tableColumn id="8" xr3:uid="{6F84A3F5-06CD-4C86-8733-CC35000213B6}" name="Výsledky Pořadí" dataDxfId="46">
      <calculatedColumnFormula>_xlfn.RANK.EQ(MixU12[[#This Row],[Výpočet Pořadí]],MixU12[Výpočet Pořadí],1)</calculatedColumnFormula>
    </tableColumn>
  </tableColumns>
  <tableStyleInfo name="TableStyleMedium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781BC78-1A5A-44DA-892D-FE9812B77F0F}" name="MixU14" displayName="MixU14" ref="B42:Q57" totalsRowShown="0">
  <autoFilter ref="B42:Q57" xr:uid="{7781BC78-1A5A-44DA-892D-FE9812B77F0F}"/>
  <sortState xmlns:xlrd2="http://schemas.microsoft.com/office/spreadsheetml/2017/richdata2" ref="B43:Q57">
    <sortCondition ref="P42:P57"/>
  </sortState>
  <tableColumns count="16">
    <tableColumn id="14" xr3:uid="{9D648C01-9B21-495D-8713-D63CB15F7CE4}" name="Id K"/>
    <tableColumn id="1" xr3:uid="{69E6C5D5-31D1-4B67-B2BF-15E3D7139143}" name="Přijmení a Jméno Kluk"/>
    <tableColumn id="2" xr3:uid="{EDA8715B-9F32-44D1-8D01-424B7BA32D32}" name="Oddíl"/>
    <tableColumn id="16" xr3:uid="{D2818D3A-1A48-43B1-B1AE-EF41D5DB0094}" name=" In/Out K"/>
    <tableColumn id="3" xr3:uid="{B86009F2-69CA-47B2-BBD8-F8B3A2C667D6}" name="Součet bodů K"/>
    <tableColumn id="9" xr3:uid="{79BBC9B9-9AA4-4B5F-B2BE-E3E143010C53}" name="Pořadí kluk" dataDxfId="45"/>
    <tableColumn id="15" xr3:uid="{6062FB3C-4B8E-4864-B097-3554C43ABD73}" name="Id H"/>
    <tableColumn id="4" xr3:uid="{E9B4534C-5C16-48FA-B898-11079C506900}" name="Přijmení a Jméno Holka"/>
    <tableColumn id="10" xr3:uid="{B2B17290-F18C-4144-963E-A11A0F2B167C}" name="Oddlíl"/>
    <tableColumn id="17" xr3:uid="{46448FE6-B5DB-4BE2-B632-C1C2B1A32175}" name="In/Out H"/>
    <tableColumn id="5" xr3:uid="{A6F8361D-F43A-4837-B322-4D5D8F37BAC6}" name="Součet bodů H"/>
    <tableColumn id="6" xr3:uid="{AA0D2FE4-413A-44E3-8CA2-683F5610C193}" name="Pořadí Holka"/>
    <tableColumn id="11" xr3:uid="{A98B8CC8-E8FC-4BE8-A579-6D293778263E}" name="Výpočet Procenta" dataDxfId="44">
      <calculatedColumnFormula>((MixU14[[#This Row],[Součet bodů K]]+MixU14[[#This Row],[Součet bodů H]])/2)/$S$5</calculatedColumnFormula>
    </tableColumn>
    <tableColumn id="12" xr3:uid="{3E8F0936-C24E-4216-97F8-3B6C8B9726AB}" name="Výpočet Pořadí" dataDxfId="43">
      <calculatedColumnFormula>(MixU14[[#This Row],[Součet bodů K]]+MixU14[[#This Row],[Pořadí Holka]])/2</calculatedColumnFormula>
    </tableColumn>
    <tableColumn id="7" xr3:uid="{55598A39-6A76-48C0-B9E5-AB98878F332D}" name="Výsledek Procenta" dataDxfId="42">
      <calculatedColumnFormula>_xlfn.RANK.EQ(MixU14[[#This Row],[Výpočet Procenta]],MixU14[Výpočet Procenta],0)</calculatedColumnFormula>
    </tableColumn>
    <tableColumn id="8" xr3:uid="{6F0988BF-D3C8-4E96-865E-09C441E8CCAC}" name="Výsledky Pořadí" dataDxfId="41">
      <calculatedColumnFormula>_xlfn.RANK.EQ(MixU14[[#This Row],[Výpočet Pořadí]],MixU14[Výpočet Pořadí],1)</calculatedColumnFormula>
    </tableColumn>
  </tableColumns>
  <tableStyleInfo name="TableStyleMedium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3AA89A2-EF0A-4BDE-B483-E75C5AB210D0}" name="MixU16" displayName="MixU16" ref="B61:Q76" totalsRowShown="0">
  <autoFilter ref="B61:Q76" xr:uid="{63AA89A2-EF0A-4BDE-B483-E75C5AB210D0}"/>
  <sortState xmlns:xlrd2="http://schemas.microsoft.com/office/spreadsheetml/2017/richdata2" ref="B62:Q76">
    <sortCondition ref="P61:P76"/>
  </sortState>
  <tableColumns count="16">
    <tableColumn id="14" xr3:uid="{83A3E640-8A0C-440A-8467-4071D42F3FFC}" name="Id K"/>
    <tableColumn id="1" xr3:uid="{21E1ED82-E541-4BBD-928A-E40E19617FBF}" name="Přijmení a Jméno Kluk"/>
    <tableColumn id="2" xr3:uid="{3C67C6D4-E31A-407D-8F2A-E813BF4369DE}" name="Oddíl"/>
    <tableColumn id="16" xr3:uid="{F0C6E290-8F8A-4467-AB0E-F693E187C79A}" name=" In/Out K"/>
    <tableColumn id="3" xr3:uid="{91DF8B80-0F0B-474F-8AC6-EA85FA3C1BED}" name="Součet bodů K"/>
    <tableColumn id="9" xr3:uid="{4CE825F6-8EEA-41ED-BD7F-F6E1B4FBC658}" name="Pořadí kluk" dataDxfId="40"/>
    <tableColumn id="15" xr3:uid="{6B1595B2-3C84-4A36-A738-739864969B46}" name="Id H"/>
    <tableColumn id="4" xr3:uid="{1E3C9FDA-256A-4D11-9FCC-BA65A250C29B}" name="Přijmení a Jméno Holka"/>
    <tableColumn id="10" xr3:uid="{C0F7BC46-7DC5-4075-92D7-D9A4B7B94DCC}" name="Oddlíl"/>
    <tableColumn id="17" xr3:uid="{7410EF5D-A817-41BC-A1F6-52F9B41204FC}" name="In/Out H"/>
    <tableColumn id="5" xr3:uid="{2BF8597D-2464-4B7D-ADC6-AFC185AB6416}" name="Součet bodů H"/>
    <tableColumn id="6" xr3:uid="{A0288818-6512-44FC-B8BA-5F2BE3EFDA88}" name="Pořadí Holka"/>
    <tableColumn id="11" xr3:uid="{943054B3-1AEB-4B78-9A2B-6E5DAEC5DDB5}" name="Výpočet Procenta" dataDxfId="39">
      <calculatedColumnFormula>((MixU16[[#This Row],[Součet bodů K]]+MixU16[[#This Row],[Součet bodů H]])/2)/$S$5</calculatedColumnFormula>
    </tableColumn>
    <tableColumn id="12" xr3:uid="{6ECD8678-2DD5-4BD1-A362-FF0EC11B7E3A}" name="Výpočet Pořadí" dataDxfId="38">
      <calculatedColumnFormula>(MixU16[[#This Row],[Součet bodů K]]+MixU16[[#This Row],[Pořadí Holka]])/2</calculatedColumnFormula>
    </tableColumn>
    <tableColumn id="7" xr3:uid="{D5CAFAAA-0811-48D3-813C-F8409FC0379F}" name="Výsledek Procenta" dataDxfId="37">
      <calculatedColumnFormula>_xlfn.RANK.EQ(MixU16[[#This Row],[Výpočet Procenta]],MixU16[Výpočet Procenta],0)</calculatedColumnFormula>
    </tableColumn>
    <tableColumn id="8" xr3:uid="{4D12E677-DAF3-4C53-91D9-C7337BF1191C}" name="Výsledky Pořadí" dataDxfId="36">
      <calculatedColumnFormula>_xlfn.RANK.EQ(MixU16[[#This Row],[Výpočet Pořadí]],MixU16[Výpočet Pořadí],1)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2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A7E1-7032-4BB3-B059-73FFB8EA1A23}">
  <dimension ref="B2:L80"/>
  <sheetViews>
    <sheetView workbookViewId="0">
      <selection activeCell="C7" sqref="C7:E10"/>
    </sheetView>
  </sheetViews>
  <sheetFormatPr defaultRowHeight="14.5" x14ac:dyDescent="0.35"/>
  <cols>
    <col min="2" max="2" width="9.453125" customWidth="1"/>
    <col min="3" max="3" width="20" customWidth="1"/>
    <col min="4" max="5" width="12.6328125" customWidth="1"/>
    <col min="6" max="6" width="10" customWidth="1"/>
    <col min="7" max="7" width="9.36328125" customWidth="1"/>
    <col min="8" max="8" width="9.453125" customWidth="1"/>
    <col min="9" max="9" width="20" customWidth="1"/>
    <col min="10" max="11" width="12.6328125" customWidth="1"/>
    <col min="12" max="12" width="10" customWidth="1"/>
    <col min="13" max="13" width="12.81640625" customWidth="1"/>
  </cols>
  <sheetData>
    <row r="2" spans="2:12" x14ac:dyDescent="0.35">
      <c r="B2" s="1" t="s">
        <v>3</v>
      </c>
      <c r="H2" s="1" t="s">
        <v>4</v>
      </c>
    </row>
    <row r="3" spans="2:12" x14ac:dyDescent="0.35">
      <c r="B3" s="1" t="s">
        <v>5</v>
      </c>
      <c r="D3" t="s">
        <v>87</v>
      </c>
      <c r="E3">
        <v>2015</v>
      </c>
      <c r="F3">
        <v>2024</v>
      </c>
      <c r="H3" s="1" t="s">
        <v>5</v>
      </c>
      <c r="J3" t="s">
        <v>87</v>
      </c>
      <c r="K3">
        <v>2015</v>
      </c>
      <c r="L3">
        <v>2024</v>
      </c>
    </row>
    <row r="4" spans="2:12" x14ac:dyDescent="0.35">
      <c r="B4" t="s">
        <v>34</v>
      </c>
      <c r="C4" t="s">
        <v>0</v>
      </c>
      <c r="D4" t="s">
        <v>1</v>
      </c>
      <c r="E4" t="s">
        <v>2</v>
      </c>
      <c r="F4" t="s">
        <v>83</v>
      </c>
      <c r="H4" t="s">
        <v>34</v>
      </c>
      <c r="I4" t="s">
        <v>0</v>
      </c>
      <c r="J4" t="s">
        <v>1</v>
      </c>
      <c r="K4" t="s">
        <v>2</v>
      </c>
      <c r="L4" t="s">
        <v>83</v>
      </c>
    </row>
    <row r="5" spans="2:12" x14ac:dyDescent="0.35">
      <c r="B5" t="s">
        <v>89</v>
      </c>
      <c r="C5" t="s">
        <v>215</v>
      </c>
      <c r="D5" t="s">
        <v>204</v>
      </c>
      <c r="E5">
        <v>2016</v>
      </c>
      <c r="F5" t="str">
        <f>IF(ISBLANK(ListinaKluciU10[[#This Row],[Ročník]]),"",IF(OR(ListinaKluciU10[[#This Row],[Ročník]]="?",AND(ListinaKluciU10[[#This Row],[Ročník]]&gt;=$E$3,ListinaKluciU10[[#This Row],[Ročník]]&lt;=$F$3)),"In","Out"))</f>
        <v>In</v>
      </c>
      <c r="H5" t="s">
        <v>98</v>
      </c>
      <c r="I5" t="s">
        <v>205</v>
      </c>
      <c r="J5" t="s">
        <v>204</v>
      </c>
      <c r="K5">
        <v>2015</v>
      </c>
      <c r="L5" t="str">
        <f>IF(ISBLANK(ListinaHolkyU10[[#This Row],[Ročník]]),"",IF(OR(ListinaHolkyU10[[#This Row],[Ročník]]="?",AND(ListinaHolkyU10[[#This Row],[Ročník]]&gt;=$K$3,ListinaHolkyU10[[#This Row],[Ročník]]&lt;=$L$3)),"In","Out"))</f>
        <v>In</v>
      </c>
    </row>
    <row r="6" spans="2:12" x14ac:dyDescent="0.35">
      <c r="B6" t="s">
        <v>90</v>
      </c>
      <c r="C6" t="s">
        <v>239</v>
      </c>
      <c r="D6" t="s">
        <v>210</v>
      </c>
      <c r="E6">
        <v>2015</v>
      </c>
      <c r="F6" t="str">
        <f>IF(ISBLANK(ListinaKluciU10[[#This Row],[Ročník]]),"",IF(OR(ListinaKluciU10[[#This Row],[Ročník]]="?",AND(ListinaKluciU10[[#This Row],[Ročník]]&gt;=$E$3,ListinaKluciU10[[#This Row],[Ročník]]&lt;=$F$3)),"In","Out"))</f>
        <v>In</v>
      </c>
      <c r="H6" t="s">
        <v>99</v>
      </c>
      <c r="I6" t="s">
        <v>195</v>
      </c>
      <c r="J6" t="s">
        <v>194</v>
      </c>
      <c r="K6">
        <v>2017</v>
      </c>
      <c r="L6" t="str">
        <f>IF(ISBLANK(ListinaHolkyU10[[#This Row],[Ročník]]),"",IF(OR(ListinaHolkyU10[[#This Row],[Ročník]]="?",AND(ListinaHolkyU10[[#This Row],[Ročník]]&gt;=$K$3,ListinaHolkyU10[[#This Row],[Ročník]]&lt;=$L$3)),"In","Out"))</f>
        <v>In</v>
      </c>
    </row>
    <row r="7" spans="2:12" x14ac:dyDescent="0.35">
      <c r="B7" t="s">
        <v>91</v>
      </c>
      <c r="C7" t="s">
        <v>177</v>
      </c>
      <c r="D7" t="s">
        <v>176</v>
      </c>
      <c r="E7">
        <v>2016</v>
      </c>
      <c r="F7" t="str">
        <f>IF(ISBLANK(ListinaKluciU10[[#This Row],[Ročník]]),"",IF(OR(ListinaKluciU10[[#This Row],[Ročník]]="?",AND(ListinaKluciU10[[#This Row],[Ročník]]&gt;=$E$3,ListinaKluciU10[[#This Row],[Ročník]]&lt;=$F$3)),"In","Out"))</f>
        <v>In</v>
      </c>
      <c r="H7" t="s">
        <v>100</v>
      </c>
      <c r="I7" t="s">
        <v>217</v>
      </c>
      <c r="J7" t="s">
        <v>210</v>
      </c>
      <c r="K7">
        <v>2016</v>
      </c>
      <c r="L7" t="str">
        <f>IF(ISBLANK(ListinaHolkyU10[[#This Row],[Ročník]]),"",IF(OR(ListinaHolkyU10[[#This Row],[Ročník]]="?",AND(ListinaHolkyU10[[#This Row],[Ročník]]&gt;=$K$3,ListinaHolkyU10[[#This Row],[Ročník]]&lt;=$L$3)),"In","Out"))</f>
        <v>In</v>
      </c>
    </row>
    <row r="8" spans="2:12" x14ac:dyDescent="0.35">
      <c r="B8" t="s">
        <v>92</v>
      </c>
      <c r="C8" t="s">
        <v>161</v>
      </c>
      <c r="D8" t="s">
        <v>162</v>
      </c>
      <c r="E8" t="s">
        <v>163</v>
      </c>
      <c r="F8" t="str">
        <f>IF(ISBLANK(ListinaKluciU10[[#This Row],[Ročník]]),"",IF(OR(ListinaKluciU10[[#This Row],[Ročník]]="?",AND(ListinaKluciU10[[#This Row],[Ročník]]&gt;=$E$3,ListinaKluciU10[[#This Row],[Ročník]]&lt;=$F$3)),"In","Out"))</f>
        <v>In</v>
      </c>
      <c r="H8" t="s">
        <v>101</v>
      </c>
      <c r="I8" t="s">
        <v>166</v>
      </c>
      <c r="J8" t="s">
        <v>167</v>
      </c>
      <c r="K8">
        <v>2015</v>
      </c>
      <c r="L8" t="str">
        <f>IF(ISBLANK(ListinaHolkyU10[[#This Row],[Ročník]]),"",IF(OR(ListinaHolkyU10[[#This Row],[Ročník]]="?",AND(ListinaHolkyU10[[#This Row],[Ročník]]&gt;=$K$3,ListinaHolkyU10[[#This Row],[Ročník]]&lt;=$L$3)),"In","Out"))</f>
        <v>In</v>
      </c>
    </row>
    <row r="9" spans="2:12" x14ac:dyDescent="0.35">
      <c r="B9" t="s">
        <v>93</v>
      </c>
      <c r="C9" t="s">
        <v>228</v>
      </c>
      <c r="D9" t="s">
        <v>180</v>
      </c>
      <c r="E9" t="s">
        <v>163</v>
      </c>
      <c r="F9" t="str">
        <f>IF(ISBLANK(ListinaKluciU10[[#This Row],[Ročník]]),"",IF(OR(ListinaKluciU10[[#This Row],[Ročník]]="?",AND(ListinaKluciU10[[#This Row],[Ročník]]&gt;=$E$3,ListinaKluciU10[[#This Row],[Ročník]]&lt;=$F$3)),"In","Out"))</f>
        <v>In</v>
      </c>
      <c r="H9" t="s">
        <v>102</v>
      </c>
      <c r="I9" t="s">
        <v>168</v>
      </c>
      <c r="J9" t="s">
        <v>167</v>
      </c>
      <c r="K9">
        <v>2015</v>
      </c>
      <c r="L9" t="str">
        <f>IF(ISBLANK(ListinaHolkyU10[[#This Row],[Ročník]]),"",IF(OR(ListinaHolkyU10[[#This Row],[Ročník]]="?",AND(ListinaHolkyU10[[#This Row],[Ročník]]&gt;=$K$3,ListinaHolkyU10[[#This Row],[Ročník]]&lt;=$L$3)),"In","Out"))</f>
        <v>In</v>
      </c>
    </row>
    <row r="10" spans="2:12" x14ac:dyDescent="0.35">
      <c r="B10" t="s">
        <v>94</v>
      </c>
      <c r="C10" t="s">
        <v>181</v>
      </c>
      <c r="D10" t="s">
        <v>180</v>
      </c>
      <c r="E10" t="s">
        <v>163</v>
      </c>
      <c r="F10" t="str">
        <f>IF(ISBLANK(ListinaKluciU10[[#This Row],[Ročník]]),"",IF(OR(ListinaKluciU10[[#This Row],[Ročník]]="?",AND(ListinaKluciU10[[#This Row],[Ročník]]&gt;=$E$3,ListinaKluciU10[[#This Row],[Ročník]]&lt;=$F$3)),"In","Out"))</f>
        <v>In</v>
      </c>
      <c r="H10" t="s">
        <v>103</v>
      </c>
      <c r="I10" t="s">
        <v>182</v>
      </c>
      <c r="J10" t="s">
        <v>180</v>
      </c>
      <c r="K10">
        <v>2015</v>
      </c>
      <c r="L10" t="str">
        <f>IF(ISBLANK(ListinaHolkyU10[[#This Row],[Ročník]]),"",IF(OR(ListinaHolkyU10[[#This Row],[Ročník]]="?",AND(ListinaHolkyU10[[#This Row],[Ročník]]&gt;=$K$3,ListinaHolkyU10[[#This Row],[Ročník]]&lt;=$L$3)),"In","Out"))</f>
        <v>In</v>
      </c>
    </row>
    <row r="11" spans="2:12" x14ac:dyDescent="0.35">
      <c r="B11" t="s">
        <v>95</v>
      </c>
      <c r="F11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1" t="s">
        <v>104</v>
      </c>
      <c r="I11" t="s">
        <v>183</v>
      </c>
      <c r="J11" t="s">
        <v>180</v>
      </c>
      <c r="K11" t="s">
        <v>163</v>
      </c>
      <c r="L11" t="str">
        <f>IF(ISBLANK(ListinaHolkyU10[[#This Row],[Ročník]]),"",IF(OR(ListinaHolkyU10[[#This Row],[Ročník]]="?",AND(ListinaHolkyU10[[#This Row],[Ročník]]&gt;=$K$3,ListinaHolkyU10[[#This Row],[Ročník]]&lt;=$L$3)),"In","Out"))</f>
        <v>In</v>
      </c>
    </row>
    <row r="12" spans="2:12" x14ac:dyDescent="0.35">
      <c r="B12" t="s">
        <v>96</v>
      </c>
      <c r="F12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2" t="s">
        <v>105</v>
      </c>
      <c r="L12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13" spans="2:12" x14ac:dyDescent="0.35">
      <c r="B13" t="s">
        <v>97</v>
      </c>
      <c r="F13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3" t="s">
        <v>106</v>
      </c>
      <c r="L13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14" spans="2:12" x14ac:dyDescent="0.35">
      <c r="B14" t="s">
        <v>41</v>
      </c>
      <c r="F14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4" t="s">
        <v>35</v>
      </c>
      <c r="L14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15" spans="2:12" x14ac:dyDescent="0.35">
      <c r="B15" t="s">
        <v>42</v>
      </c>
      <c r="F15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5" t="s">
        <v>36</v>
      </c>
      <c r="L15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16" spans="2:12" x14ac:dyDescent="0.35">
      <c r="B16" t="s">
        <v>43</v>
      </c>
      <c r="F16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6" t="s">
        <v>37</v>
      </c>
      <c r="L16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17" spans="2:12" x14ac:dyDescent="0.35">
      <c r="B17" t="s">
        <v>44</v>
      </c>
      <c r="F17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7" t="s">
        <v>38</v>
      </c>
      <c r="L17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18" spans="2:12" x14ac:dyDescent="0.35">
      <c r="B18" t="s">
        <v>45</v>
      </c>
      <c r="F18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8" t="s">
        <v>39</v>
      </c>
      <c r="L18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19" spans="2:12" x14ac:dyDescent="0.35">
      <c r="B19" t="s">
        <v>46</v>
      </c>
      <c r="F19" t="str">
        <f>IF(ISBLANK(ListinaKluciU10[[#This Row],[Ročník]]),"",IF(OR(ListinaKluciU10[[#This Row],[Ročník]]="?",AND(ListinaKluciU10[[#This Row],[Ročník]]&gt;=$E$3,ListinaKluciU10[[#This Row],[Ročník]]&lt;=$F$3)),"In","Out"))</f>
        <v/>
      </c>
      <c r="H19" t="s">
        <v>40</v>
      </c>
      <c r="L19" t="str">
        <f>IF(ISBLANK(ListinaHolkyU10[[#This Row],[Ročník]]),"",IF(OR(ListinaHolkyU10[[#This Row],[Ročník]]="?",AND(ListinaHolkyU10[[#This Row],[Ročník]]&gt;=$K$3,ListinaHolkyU10[[#This Row],[Ročník]]&lt;=$L$3)),"In","Out"))</f>
        <v/>
      </c>
    </row>
    <row r="20" spans="2:12" x14ac:dyDescent="0.35">
      <c r="E20" s="1" t="s">
        <v>227</v>
      </c>
      <c r="F20" s="1" cm="1">
        <f t="array" ref="F20">SUM(IF(ListinaKluciU10[In/Out]&lt;&gt;"",1,0))</f>
        <v>6</v>
      </c>
      <c r="K20" s="1" t="s">
        <v>227</v>
      </c>
      <c r="L20" s="1" cm="1">
        <f t="array" ref="L20">SUM(IF(ListinaHolkyU10[In/Out]&lt;&gt;"",1,0))</f>
        <v>7</v>
      </c>
    </row>
    <row r="21" spans="2:12" x14ac:dyDescent="0.35">
      <c r="B21" s="1" t="s">
        <v>3</v>
      </c>
      <c r="H21" s="1" t="s">
        <v>4</v>
      </c>
    </row>
    <row r="22" spans="2:12" x14ac:dyDescent="0.35">
      <c r="B22" s="1" t="s">
        <v>6</v>
      </c>
      <c r="D22" t="s">
        <v>87</v>
      </c>
      <c r="E22">
        <v>2013</v>
      </c>
      <c r="F22">
        <v>2014</v>
      </c>
      <c r="H22" s="1" t="s">
        <v>6</v>
      </c>
      <c r="J22" t="s">
        <v>87</v>
      </c>
      <c r="K22">
        <v>2013</v>
      </c>
      <c r="L22">
        <v>2014</v>
      </c>
    </row>
    <row r="23" spans="2:12" x14ac:dyDescent="0.35">
      <c r="B23" t="s">
        <v>34</v>
      </c>
      <c r="C23" t="s">
        <v>0</v>
      </c>
      <c r="D23" t="s">
        <v>1</v>
      </c>
      <c r="E23" t="s">
        <v>2</v>
      </c>
      <c r="F23" t="s">
        <v>83</v>
      </c>
      <c r="H23" t="s">
        <v>34</v>
      </c>
      <c r="I23" t="s">
        <v>0</v>
      </c>
      <c r="J23" t="s">
        <v>1</v>
      </c>
      <c r="K23" t="s">
        <v>2</v>
      </c>
      <c r="L23" t="s">
        <v>83</v>
      </c>
    </row>
    <row r="24" spans="2:12" x14ac:dyDescent="0.35">
      <c r="B24" t="s">
        <v>107</v>
      </c>
      <c r="C24" t="s">
        <v>206</v>
      </c>
      <c r="D24" t="s">
        <v>204</v>
      </c>
      <c r="E24">
        <v>2013</v>
      </c>
      <c r="F24" t="str">
        <f>IF(ISBLANK(ListinaKluciU12[[#This Row],[Ročník]]),"",IF(OR(ListinaKluciU12[[#This Row],[Ročník]]="?",AND(ListinaKluciU12[[#This Row],[Ročník]]&gt;=$E$22,ListinaKluciU12[[#This Row],[Ročník]]&lt;=$F$22)),"In","Out"))</f>
        <v>In</v>
      </c>
      <c r="H24" t="s">
        <v>116</v>
      </c>
      <c r="I24" t="s">
        <v>238</v>
      </c>
      <c r="J24" t="s">
        <v>194</v>
      </c>
      <c r="K24">
        <v>2014</v>
      </c>
      <c r="L24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25" spans="2:12" x14ac:dyDescent="0.35">
      <c r="B25" t="s">
        <v>108</v>
      </c>
      <c r="C25" t="s">
        <v>178</v>
      </c>
      <c r="D25" t="s">
        <v>176</v>
      </c>
      <c r="E25">
        <v>2014</v>
      </c>
      <c r="F25" t="str">
        <f>IF(ISBLANK(ListinaKluciU12[[#This Row],[Ročník]]),"",IF(OR(ListinaKluciU12[[#This Row],[Ročník]]="?",AND(ListinaKluciU12[[#This Row],[Ročník]]&gt;=$E$22,ListinaKluciU12[[#This Row],[Ročník]]&lt;=$F$22)),"In","Out"))</f>
        <v>In</v>
      </c>
      <c r="H25" t="s">
        <v>117</v>
      </c>
      <c r="I25" t="s">
        <v>209</v>
      </c>
      <c r="J25" t="s">
        <v>210</v>
      </c>
      <c r="K25">
        <v>2014</v>
      </c>
      <c r="L25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26" spans="2:12" x14ac:dyDescent="0.35">
      <c r="B26" t="s">
        <v>109</v>
      </c>
      <c r="C26" t="s">
        <v>169</v>
      </c>
      <c r="D26" t="s">
        <v>170</v>
      </c>
      <c r="E26">
        <v>2013</v>
      </c>
      <c r="F26" t="str">
        <f>IF(ISBLANK(ListinaKluciU12[[#This Row],[Ročník]]),"",IF(OR(ListinaKluciU12[[#This Row],[Ročník]]="?",AND(ListinaKluciU12[[#This Row],[Ročník]]&gt;=$E$22,ListinaKluciU12[[#This Row],[Ročník]]&lt;=$F$22)),"In","Out"))</f>
        <v>In</v>
      </c>
      <c r="H26" t="s">
        <v>118</v>
      </c>
      <c r="I26" t="s">
        <v>212</v>
      </c>
      <c r="J26" t="s">
        <v>210</v>
      </c>
      <c r="K26">
        <v>2014</v>
      </c>
      <c r="L26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27" spans="2:12" x14ac:dyDescent="0.35">
      <c r="B27" t="s">
        <v>110</v>
      </c>
      <c r="C27" t="s">
        <v>184</v>
      </c>
      <c r="D27" t="s">
        <v>180</v>
      </c>
      <c r="E27" t="s">
        <v>163</v>
      </c>
      <c r="F27" t="str">
        <f>IF(ISBLANK(ListinaKluciU12[[#This Row],[Ročník]]),"",IF(OR(ListinaKluciU12[[#This Row],[Ročník]]="?",AND(ListinaKluciU12[[#This Row],[Ročník]]&gt;=$E$22,ListinaKluciU12[[#This Row],[Ročník]]&lt;=$F$22)),"In","Out"))</f>
        <v>In</v>
      </c>
      <c r="H27" t="s">
        <v>119</v>
      </c>
      <c r="I27" t="s">
        <v>213</v>
      </c>
      <c r="J27" t="s">
        <v>210</v>
      </c>
      <c r="K27">
        <v>2014</v>
      </c>
      <c r="L27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28" spans="2:12" x14ac:dyDescent="0.35">
      <c r="B28" t="s">
        <v>111</v>
      </c>
      <c r="F28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28" t="s">
        <v>120</v>
      </c>
      <c r="I28" t="s">
        <v>216</v>
      </c>
      <c r="J28" t="s">
        <v>210</v>
      </c>
      <c r="K28">
        <v>2014</v>
      </c>
      <c r="L28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29" spans="2:12" x14ac:dyDescent="0.35">
      <c r="B29" t="s">
        <v>112</v>
      </c>
      <c r="F29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29" t="s">
        <v>121</v>
      </c>
      <c r="I29" t="s">
        <v>200</v>
      </c>
      <c r="J29" t="s">
        <v>199</v>
      </c>
      <c r="K29">
        <v>2014</v>
      </c>
      <c r="L29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30" spans="2:12" x14ac:dyDescent="0.35">
      <c r="B30" t="s">
        <v>113</v>
      </c>
      <c r="F30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0" t="s">
        <v>122</v>
      </c>
      <c r="I30" t="s">
        <v>164</v>
      </c>
      <c r="J30" t="s">
        <v>162</v>
      </c>
      <c r="K30" t="s">
        <v>163</v>
      </c>
      <c r="L30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31" spans="2:12" x14ac:dyDescent="0.35">
      <c r="B31" t="s">
        <v>114</v>
      </c>
      <c r="F31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1" t="s">
        <v>123</v>
      </c>
      <c r="I31" t="s">
        <v>235</v>
      </c>
      <c r="J31" t="s">
        <v>167</v>
      </c>
      <c r="K31">
        <v>2014</v>
      </c>
      <c r="L31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32" spans="2:12" x14ac:dyDescent="0.35">
      <c r="B32" t="s">
        <v>115</v>
      </c>
      <c r="F32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2" t="s">
        <v>124</v>
      </c>
      <c r="I32" t="s">
        <v>185</v>
      </c>
      <c r="J32" t="s">
        <v>180</v>
      </c>
      <c r="K32" t="s">
        <v>163</v>
      </c>
      <c r="L32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33" spans="2:12" x14ac:dyDescent="0.35">
      <c r="B33" t="s">
        <v>47</v>
      </c>
      <c r="F33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3" t="s">
        <v>53</v>
      </c>
      <c r="I33" t="s">
        <v>230</v>
      </c>
      <c r="J33" t="s">
        <v>180</v>
      </c>
      <c r="K33" t="s">
        <v>163</v>
      </c>
      <c r="L33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34" spans="2:12" x14ac:dyDescent="0.35">
      <c r="B34" t="s">
        <v>48</v>
      </c>
      <c r="F34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4" t="s">
        <v>54</v>
      </c>
      <c r="I34" t="s">
        <v>229</v>
      </c>
      <c r="J34" t="s">
        <v>180</v>
      </c>
      <c r="K34" t="s">
        <v>163</v>
      </c>
      <c r="L34" t="str">
        <f>IF(ISBLANK(ListinaHolkyU12[[#This Row],[Ročník]]),"",IF(OR(ListinaHolkyU12[[#This Row],[Ročník]]="?",AND(ListinaHolkyU12[[#This Row],[Ročník]]&gt;=$K$22,ListinaHolkyU12[[#This Row],[Ročník]]&lt;=$L$22)),"In","Out"))</f>
        <v>In</v>
      </c>
    </row>
    <row r="35" spans="2:12" x14ac:dyDescent="0.35">
      <c r="B35" t="s">
        <v>49</v>
      </c>
      <c r="F35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5" t="s">
        <v>55</v>
      </c>
    </row>
    <row r="36" spans="2:12" x14ac:dyDescent="0.35">
      <c r="B36" t="s">
        <v>50</v>
      </c>
      <c r="F36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6" t="s">
        <v>56</v>
      </c>
      <c r="L36" t="str">
        <f>IF(ISBLANK(ListinaHolkyU12[[#This Row],[Ročník]]),"",IF(OR(ListinaHolkyU12[[#This Row],[Ročník]]="?",AND(ListinaHolkyU12[[#This Row],[Ročník]]&gt;=$K$22,ListinaHolkyU12[[#This Row],[Ročník]]&lt;=$L$22)),"In","Out"))</f>
        <v/>
      </c>
    </row>
    <row r="37" spans="2:12" x14ac:dyDescent="0.35">
      <c r="B37" t="s">
        <v>51</v>
      </c>
      <c r="F37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7" t="s">
        <v>57</v>
      </c>
      <c r="L37" t="str">
        <f>IF(ISBLANK(ListinaHolkyU12[[#This Row],[Ročník]]),"",IF(OR(ListinaHolkyU12[[#This Row],[Ročník]]="?",AND(ListinaHolkyU12[[#This Row],[Ročník]]&gt;=$K$22,ListinaHolkyU12[[#This Row],[Ročník]]&lt;=$L$22)),"In","Out"))</f>
        <v/>
      </c>
    </row>
    <row r="38" spans="2:12" x14ac:dyDescent="0.35">
      <c r="B38" t="s">
        <v>52</v>
      </c>
      <c r="F38" t="str">
        <f>IF(ISBLANK(ListinaKluciU12[[#This Row],[Ročník]]),"",IF(OR(ListinaKluciU12[[#This Row],[Ročník]]="?",AND(ListinaKluciU12[[#This Row],[Ročník]]&gt;=$E$22,ListinaKluciU12[[#This Row],[Ročník]]&lt;=$F$22)),"In","Out"))</f>
        <v/>
      </c>
      <c r="H38" t="s">
        <v>58</v>
      </c>
      <c r="L38" t="str">
        <f>IF(ISBLANK(ListinaHolkyU12[[#This Row],[Ročník]]),"",IF(OR(ListinaHolkyU12[[#This Row],[Ročník]]="?",AND(ListinaHolkyU12[[#This Row],[Ročník]]&gt;=$K$22,ListinaHolkyU12[[#This Row],[Ročník]]&lt;=$L$22)),"In","Out"))</f>
        <v/>
      </c>
    </row>
    <row r="39" spans="2:12" x14ac:dyDescent="0.35">
      <c r="E39" s="1" t="s">
        <v>227</v>
      </c>
      <c r="F39" s="1" cm="1">
        <f t="array" ref="F39">SUM(IF(ListinaKluciU12[In/Out]&lt;&gt;"",1,0))</f>
        <v>4</v>
      </c>
      <c r="K39" s="1" t="s">
        <v>227</v>
      </c>
      <c r="L39" s="1" cm="1">
        <f t="array" ref="L39">SUM(IF(ListinaHolkyU12[In/Out]&lt;&gt;"",1,0))</f>
        <v>11</v>
      </c>
    </row>
    <row r="40" spans="2:12" x14ac:dyDescent="0.35">
      <c r="B40" s="1" t="s">
        <v>3</v>
      </c>
      <c r="H40" s="1" t="s">
        <v>4</v>
      </c>
    </row>
    <row r="41" spans="2:12" x14ac:dyDescent="0.35">
      <c r="B41" s="1" t="s">
        <v>7</v>
      </c>
      <c r="D41" t="s">
        <v>87</v>
      </c>
      <c r="E41">
        <v>2011</v>
      </c>
      <c r="F41">
        <v>2012</v>
      </c>
      <c r="H41" s="1" t="s">
        <v>7</v>
      </c>
      <c r="J41" t="s">
        <v>87</v>
      </c>
      <c r="K41">
        <v>2011</v>
      </c>
      <c r="L41">
        <v>2012</v>
      </c>
    </row>
    <row r="42" spans="2:12" x14ac:dyDescent="0.35">
      <c r="B42" t="s">
        <v>34</v>
      </c>
      <c r="C42" t="s">
        <v>0</v>
      </c>
      <c r="D42" t="s">
        <v>1</v>
      </c>
      <c r="E42" t="s">
        <v>2</v>
      </c>
      <c r="F42" t="s">
        <v>83</v>
      </c>
      <c r="H42" t="s">
        <v>34</v>
      </c>
      <c r="I42" t="s">
        <v>0</v>
      </c>
      <c r="J42" t="s">
        <v>1</v>
      </c>
      <c r="K42" t="s">
        <v>2</v>
      </c>
      <c r="L42" t="s">
        <v>83</v>
      </c>
    </row>
    <row r="43" spans="2:12" x14ac:dyDescent="0.35">
      <c r="B43" t="s">
        <v>125</v>
      </c>
      <c r="C43" t="s">
        <v>225</v>
      </c>
      <c r="D43" t="s">
        <v>226</v>
      </c>
      <c r="E43">
        <v>2012</v>
      </c>
      <c r="F43" t="str">
        <f>IF(ISBLANK(ListinaKluciU14[[#This Row],[Ročník]]),"",IF(OR(ListinaKluciU14[[#This Row],[Ročník]]="?",AND(ListinaKluciU14[[#This Row],[Ročník]]&gt;=$E$41,ListinaKluciU14[[#This Row],[Ročník]]&lt;=$F$41)),"In","Out"))</f>
        <v>In</v>
      </c>
      <c r="H43" t="s">
        <v>134</v>
      </c>
      <c r="I43" t="s">
        <v>203</v>
      </c>
      <c r="J43" t="s">
        <v>204</v>
      </c>
      <c r="K43">
        <v>2011</v>
      </c>
      <c r="L43" t="str">
        <f>IF(ISBLANK(ListinaHolkyU14[[#This Row],[Ročník]]),"",IF(OR(ListinaHolkyU14[[#This Row],[Ročník]]="?",AND(ListinaHolkyU14[[#This Row],[Ročník]]&gt;=$K$41,ListinaHolkyU14[[#This Row],[Ročník]]&lt;=$L$41)),"In","Out"))</f>
        <v>In</v>
      </c>
    </row>
    <row r="44" spans="2:12" x14ac:dyDescent="0.35">
      <c r="B44" t="s">
        <v>126</v>
      </c>
      <c r="C44" t="s">
        <v>231</v>
      </c>
      <c r="D44" t="s">
        <v>175</v>
      </c>
      <c r="E44">
        <v>2011</v>
      </c>
      <c r="F44" t="str">
        <f>IF(ISBLANK(ListinaKluciU14[[#This Row],[Ročník]]),"",IF(OR(ListinaKluciU14[[#This Row],[Ročník]]="?",AND(ListinaKluciU14[[#This Row],[Ročník]]&gt;=$E$41,ListinaKluciU14[[#This Row],[Ročník]]&lt;=$F$41)),"In","Out"))</f>
        <v>In</v>
      </c>
      <c r="H44" t="s">
        <v>135</v>
      </c>
      <c r="I44" t="s">
        <v>208</v>
      </c>
      <c r="J44" t="s">
        <v>204</v>
      </c>
      <c r="K44">
        <v>2011</v>
      </c>
      <c r="L44" t="str">
        <f>IF(ISBLANK(ListinaHolkyU14[[#This Row],[Ročník]]),"",IF(OR(ListinaHolkyU14[[#This Row],[Ročník]]="?",AND(ListinaHolkyU14[[#This Row],[Ročník]]&gt;=$K$41,ListinaHolkyU14[[#This Row],[Ročník]]&lt;=$L$41)),"In","Out"))</f>
        <v>In</v>
      </c>
    </row>
    <row r="45" spans="2:12" x14ac:dyDescent="0.35">
      <c r="B45" t="s">
        <v>127</v>
      </c>
      <c r="C45" t="s">
        <v>165</v>
      </c>
      <c r="D45" t="s">
        <v>162</v>
      </c>
      <c r="E45">
        <v>2012</v>
      </c>
      <c r="F45" t="str">
        <f>IF(ISBLANK(ListinaKluciU14[[#This Row],[Ročník]]),"",IF(OR(ListinaKluciU14[[#This Row],[Ročník]]="?",AND(ListinaKluciU14[[#This Row],[Ročník]]&gt;=$E$41,ListinaKluciU14[[#This Row],[Ročník]]&lt;=$F$41)),"In","Out"))</f>
        <v>In</v>
      </c>
      <c r="H45" t="s">
        <v>136</v>
      </c>
      <c r="I45" t="s">
        <v>187</v>
      </c>
      <c r="J45" t="s">
        <v>180</v>
      </c>
      <c r="K45">
        <v>2011</v>
      </c>
      <c r="L45" t="str">
        <f>IF(ISBLANK(ListinaHolkyU14[[#This Row],[Ročník]]),"",IF(OR(ListinaHolkyU14[[#This Row],[Ročník]]="?",AND(ListinaHolkyU14[[#This Row],[Ročník]]&gt;=$K$41,ListinaHolkyU14[[#This Row],[Ročník]]&lt;=$L$41)),"In","Out"))</f>
        <v>In</v>
      </c>
    </row>
    <row r="46" spans="2:12" x14ac:dyDescent="0.35">
      <c r="B46" t="s">
        <v>128</v>
      </c>
      <c r="C46" t="s">
        <v>186</v>
      </c>
      <c r="D46" t="s">
        <v>180</v>
      </c>
      <c r="E46" t="s">
        <v>163</v>
      </c>
      <c r="F46" t="str">
        <f>IF(ISBLANK(ListinaKluciU14[[#This Row],[Ročník]]),"",IF(OR(ListinaKluciU14[[#This Row],[Ročník]]="?",AND(ListinaKluciU14[[#This Row],[Ročník]]&gt;=$E$41,ListinaKluciU14[[#This Row],[Ročník]]&lt;=$F$41)),"In","Out"))</f>
        <v>In</v>
      </c>
      <c r="H46" t="s">
        <v>137</v>
      </c>
      <c r="I46" t="s">
        <v>188</v>
      </c>
      <c r="J46" t="s">
        <v>180</v>
      </c>
      <c r="K46" t="s">
        <v>163</v>
      </c>
      <c r="L46" t="str">
        <f>IF(ISBLANK(ListinaHolkyU14[[#This Row],[Ročník]]),"",IF(OR(ListinaHolkyU14[[#This Row],[Ročník]]="?",AND(ListinaHolkyU14[[#This Row],[Ročník]]&gt;=$K$41,ListinaHolkyU14[[#This Row],[Ročník]]&lt;=$L$41)),"In","Out"))</f>
        <v>In</v>
      </c>
    </row>
    <row r="47" spans="2:12" x14ac:dyDescent="0.35">
      <c r="B47" t="s">
        <v>129</v>
      </c>
      <c r="F47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47" t="s">
        <v>138</v>
      </c>
      <c r="I47" t="s">
        <v>189</v>
      </c>
      <c r="J47" t="s">
        <v>180</v>
      </c>
      <c r="K47" t="s">
        <v>163</v>
      </c>
      <c r="L47" t="str">
        <f>IF(ISBLANK(ListinaHolkyU14[[#This Row],[Ročník]]),"",IF(OR(ListinaHolkyU14[[#This Row],[Ročník]]="?",AND(ListinaHolkyU14[[#This Row],[Ročník]]&gt;=$K$41,ListinaHolkyU14[[#This Row],[Ročník]]&lt;=$L$41)),"In","Out"))</f>
        <v>In</v>
      </c>
    </row>
    <row r="48" spans="2:12" x14ac:dyDescent="0.35">
      <c r="B48" t="s">
        <v>130</v>
      </c>
      <c r="F48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48" t="s">
        <v>139</v>
      </c>
      <c r="I48" t="s">
        <v>190</v>
      </c>
      <c r="J48" t="s">
        <v>180</v>
      </c>
      <c r="K48" t="s">
        <v>163</v>
      </c>
      <c r="L48" t="str">
        <f>IF(ISBLANK(ListinaHolkyU14[[#This Row],[Ročník]]),"",IF(OR(ListinaHolkyU14[[#This Row],[Ročník]]="?",AND(ListinaHolkyU14[[#This Row],[Ročník]]&gt;=$K$41,ListinaHolkyU14[[#This Row],[Ročník]]&lt;=$L$41)),"In","Out"))</f>
        <v>In</v>
      </c>
    </row>
    <row r="49" spans="2:12" x14ac:dyDescent="0.35">
      <c r="B49" t="s">
        <v>131</v>
      </c>
      <c r="F49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49" t="s">
        <v>140</v>
      </c>
      <c r="I49" t="s">
        <v>191</v>
      </c>
      <c r="J49" t="s">
        <v>180</v>
      </c>
      <c r="K49" t="s">
        <v>163</v>
      </c>
      <c r="L49" t="str">
        <f>IF(ISBLANK(ListinaHolkyU14[[#This Row],[Ročník]]),"",IF(OR(ListinaHolkyU14[[#This Row],[Ročník]]="?",AND(ListinaHolkyU14[[#This Row],[Ročník]]&gt;=$K$41,ListinaHolkyU14[[#This Row],[Ročník]]&lt;=$L$41)),"In","Out"))</f>
        <v>In</v>
      </c>
    </row>
    <row r="50" spans="2:12" x14ac:dyDescent="0.35">
      <c r="B50" t="s">
        <v>132</v>
      </c>
      <c r="F50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0" t="s">
        <v>141</v>
      </c>
    </row>
    <row r="51" spans="2:12" x14ac:dyDescent="0.35">
      <c r="B51" t="s">
        <v>133</v>
      </c>
      <c r="F51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1" t="s">
        <v>142</v>
      </c>
      <c r="L51" t="str">
        <f>IF(ISBLANK(ListinaHolkyU14[[#This Row],[Ročník]]),"",IF(OR(ListinaHolkyU14[[#This Row],[Ročník]]="?",AND(ListinaHolkyU14[[#This Row],[Ročník]]&gt;=$K$41,ListinaHolkyU14[[#This Row],[Ročník]]&lt;=$L$41)),"In","Out"))</f>
        <v/>
      </c>
    </row>
    <row r="52" spans="2:12" x14ac:dyDescent="0.35">
      <c r="B52" t="s">
        <v>59</v>
      </c>
      <c r="F52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2" t="s">
        <v>65</v>
      </c>
      <c r="L52" t="str">
        <f>IF(ISBLANK(ListinaHolkyU14[[#This Row],[Ročník]]),"",IF(OR(ListinaHolkyU14[[#This Row],[Ročník]]="?",AND(ListinaHolkyU14[[#This Row],[Ročník]]&gt;=$K$41,ListinaHolkyU14[[#This Row],[Ročník]]&lt;=$L$41)),"In","Out"))</f>
        <v/>
      </c>
    </row>
    <row r="53" spans="2:12" x14ac:dyDescent="0.35">
      <c r="B53" t="s">
        <v>60</v>
      </c>
      <c r="F53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3" t="s">
        <v>66</v>
      </c>
      <c r="L53" t="str">
        <f>IF(ISBLANK(ListinaHolkyU14[[#This Row],[Ročník]]),"",IF(OR(ListinaHolkyU14[[#This Row],[Ročník]]="?",AND(ListinaHolkyU14[[#This Row],[Ročník]]&gt;=$K$41,ListinaHolkyU14[[#This Row],[Ročník]]&lt;=$L$41)),"In","Out"))</f>
        <v/>
      </c>
    </row>
    <row r="54" spans="2:12" x14ac:dyDescent="0.35">
      <c r="B54" t="s">
        <v>61</v>
      </c>
      <c r="F54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4" t="s">
        <v>67</v>
      </c>
      <c r="L54" t="str">
        <f>IF(ISBLANK(ListinaHolkyU14[[#This Row],[Ročník]]),"",IF(OR(ListinaHolkyU14[[#This Row],[Ročník]]="?",AND(ListinaHolkyU14[[#This Row],[Ročník]]&gt;=$K$41,ListinaHolkyU14[[#This Row],[Ročník]]&lt;=$L$41)),"In","Out"))</f>
        <v/>
      </c>
    </row>
    <row r="55" spans="2:12" x14ac:dyDescent="0.35">
      <c r="B55" t="s">
        <v>62</v>
      </c>
      <c r="F55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5" t="s">
        <v>68</v>
      </c>
      <c r="L55" t="str">
        <f>IF(ISBLANK(ListinaHolkyU14[[#This Row],[Ročník]]),"",IF(OR(ListinaHolkyU14[[#This Row],[Ročník]]="?",AND(ListinaHolkyU14[[#This Row],[Ročník]]&gt;=$K$41,ListinaHolkyU14[[#This Row],[Ročník]]&lt;=$L$41)),"In","Out"))</f>
        <v/>
      </c>
    </row>
    <row r="56" spans="2:12" x14ac:dyDescent="0.35">
      <c r="B56" t="s">
        <v>63</v>
      </c>
      <c r="F56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6" t="s">
        <v>69</v>
      </c>
      <c r="L56" t="str">
        <f>IF(ISBLANK(ListinaHolkyU14[[#This Row],[Ročník]]),"",IF(OR(ListinaHolkyU14[[#This Row],[Ročník]]="?",AND(ListinaHolkyU14[[#This Row],[Ročník]]&gt;=$K$41,ListinaHolkyU14[[#This Row],[Ročník]]&lt;=$L$41)),"In","Out"))</f>
        <v/>
      </c>
    </row>
    <row r="57" spans="2:12" x14ac:dyDescent="0.35">
      <c r="B57" t="s">
        <v>64</v>
      </c>
      <c r="F57" t="str">
        <f>IF(ISBLANK(ListinaKluciU14[[#This Row],[Ročník]]),"",IF(OR(ListinaKluciU14[[#This Row],[Ročník]]="?",AND(ListinaKluciU14[[#This Row],[Ročník]]&gt;=$E$41,ListinaKluciU14[[#This Row],[Ročník]]&lt;=$F$41)),"In","Out"))</f>
        <v/>
      </c>
      <c r="H57" t="s">
        <v>70</v>
      </c>
      <c r="L57" t="str">
        <f>IF(ISBLANK(ListinaHolkyU14[[#This Row],[Ročník]]),"",IF(OR(ListinaHolkyU14[[#This Row],[Ročník]]="?",AND(ListinaHolkyU14[[#This Row],[Ročník]]&gt;=$K$41,ListinaHolkyU14[[#This Row],[Ročník]]&lt;=$L$41)),"In","Out"))</f>
        <v/>
      </c>
    </row>
    <row r="58" spans="2:12" x14ac:dyDescent="0.35">
      <c r="E58" s="1" t="s">
        <v>227</v>
      </c>
      <c r="F58" s="1" cm="1">
        <f t="array" ref="F58">SUM(IF(ListinaKluciU14[In/Out]&lt;&gt;"",1,0))</f>
        <v>4</v>
      </c>
      <c r="K58" s="1" t="s">
        <v>227</v>
      </c>
      <c r="L58" s="1" cm="1">
        <f t="array" ref="L58">SUM(IF(ListinaHolkyU14[In/Out]&lt;&gt;"",1,0))</f>
        <v>7</v>
      </c>
    </row>
    <row r="59" spans="2:12" x14ac:dyDescent="0.35">
      <c r="B59" s="1" t="s">
        <v>3</v>
      </c>
      <c r="G59" s="1"/>
      <c r="H59" s="1" t="s">
        <v>4</v>
      </c>
    </row>
    <row r="60" spans="2:12" x14ac:dyDescent="0.35">
      <c r="B60" s="1" t="s">
        <v>8</v>
      </c>
      <c r="D60" t="s">
        <v>87</v>
      </c>
      <c r="E60">
        <v>2009</v>
      </c>
      <c r="F60">
        <v>2010</v>
      </c>
      <c r="G60" s="1"/>
      <c r="H60" s="1" t="s">
        <v>8</v>
      </c>
      <c r="J60" t="s">
        <v>87</v>
      </c>
      <c r="K60">
        <v>2009</v>
      </c>
      <c r="L60">
        <v>2010</v>
      </c>
    </row>
    <row r="61" spans="2:12" x14ac:dyDescent="0.35">
      <c r="B61" t="s">
        <v>34</v>
      </c>
      <c r="C61" t="s">
        <v>0</v>
      </c>
      <c r="D61" t="s">
        <v>1</v>
      </c>
      <c r="E61" t="s">
        <v>2</v>
      </c>
      <c r="F61" t="s">
        <v>83</v>
      </c>
      <c r="H61" t="s">
        <v>34</v>
      </c>
      <c r="I61" t="s">
        <v>0</v>
      </c>
      <c r="J61" t="s">
        <v>1</v>
      </c>
      <c r="K61" t="s">
        <v>2</v>
      </c>
      <c r="L61" t="s">
        <v>83</v>
      </c>
    </row>
    <row r="62" spans="2:12" x14ac:dyDescent="0.35">
      <c r="B62" t="s">
        <v>143</v>
      </c>
      <c r="C62" t="s">
        <v>223</v>
      </c>
      <c r="D62" t="s">
        <v>234</v>
      </c>
      <c r="E62">
        <v>2008</v>
      </c>
      <c r="F62" t="str">
        <f>IF(ISBLANK(ListinaKluciU16[[#This Row],[Ročník]]),"",IF(OR(ListinaKluciU16[[#This Row],[Ročník]]="?",AND(ListinaKluciU16[[#This Row],[Ročník]]&gt;=$E$60,ListinaKluciU16[[#This Row],[Ročník]]&lt;=$F$60)),"In","Out"))</f>
        <v>Out</v>
      </c>
      <c r="H62" t="s">
        <v>152</v>
      </c>
      <c r="I62" t="s">
        <v>198</v>
      </c>
      <c r="J62" t="s">
        <v>199</v>
      </c>
      <c r="K62">
        <v>2010</v>
      </c>
      <c r="L62" t="str">
        <f>IF(ISBLANK(ListinaHolkyU16[[#This Row],[Ročník]]),"",IF(OR(ListinaHolkyU16[[#This Row],[Ročník]]="?",AND(ListinaHolkyU16[[#This Row],[Ročník]]&gt;=$K$60,ListinaHolkyU16[[#This Row],[Ročník]]&lt;=$L$60)),"In","Out"))</f>
        <v>In</v>
      </c>
    </row>
    <row r="63" spans="2:12" x14ac:dyDescent="0.35">
      <c r="B63" t="s">
        <v>144</v>
      </c>
      <c r="C63" t="s">
        <v>224</v>
      </c>
      <c r="D63" t="s">
        <v>234</v>
      </c>
      <c r="E63">
        <v>2009</v>
      </c>
      <c r="F63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63" t="s">
        <v>153</v>
      </c>
      <c r="I63" t="s">
        <v>201</v>
      </c>
      <c r="J63" t="s">
        <v>199</v>
      </c>
      <c r="K63">
        <v>2008</v>
      </c>
      <c r="L63" t="str">
        <f>IF(ISBLANK(ListinaHolkyU16[[#This Row],[Ročník]]),"",IF(OR(ListinaHolkyU16[[#This Row],[Ročník]]="?",AND(ListinaHolkyU16[[#This Row],[Ročník]]&gt;=$K$60,ListinaHolkyU16[[#This Row],[Ročník]]&lt;=$L$60)),"In","Out"))</f>
        <v>Out</v>
      </c>
    </row>
    <row r="64" spans="2:12" x14ac:dyDescent="0.35">
      <c r="B64" t="s">
        <v>145</v>
      </c>
      <c r="C64" t="s">
        <v>173</v>
      </c>
      <c r="D64" t="s">
        <v>174</v>
      </c>
      <c r="E64">
        <v>2009</v>
      </c>
      <c r="F64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64" t="s">
        <v>154</v>
      </c>
      <c r="I64" t="s">
        <v>202</v>
      </c>
      <c r="J64" t="s">
        <v>199</v>
      </c>
      <c r="K64">
        <v>2008</v>
      </c>
      <c r="L64" t="str">
        <f>IF(ISBLANK(ListinaHolkyU16[[#This Row],[Ročník]]),"",IF(OR(ListinaHolkyU16[[#This Row],[Ročník]]="?",AND(ListinaHolkyU16[[#This Row],[Ročník]]&gt;=$K$60,ListinaHolkyU16[[#This Row],[Ročník]]&lt;=$L$60)),"In","Out"))</f>
        <v>Out</v>
      </c>
    </row>
    <row r="65" spans="2:12" x14ac:dyDescent="0.35">
      <c r="B65" t="s">
        <v>146</v>
      </c>
      <c r="C65" t="s">
        <v>207</v>
      </c>
      <c r="D65" t="s">
        <v>204</v>
      </c>
      <c r="E65">
        <v>2010</v>
      </c>
      <c r="F65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65" t="s">
        <v>72</v>
      </c>
      <c r="I65" t="s">
        <v>232</v>
      </c>
      <c r="J65" t="s">
        <v>199</v>
      </c>
      <c r="K65">
        <v>2008</v>
      </c>
      <c r="L65" t="str">
        <f>IF(ISBLANK(ListinaHolkyU16[[#This Row],[Ročník]]),"",IF(OR(ListinaHolkyU16[[#This Row],[Ročník]]="?",AND(ListinaHolkyU16[[#This Row],[Ročník]]&gt;=$K$60,ListinaHolkyU16[[#This Row],[Ročník]]&lt;=$L$60)),"In","Out"))</f>
        <v>Out</v>
      </c>
    </row>
    <row r="66" spans="2:12" x14ac:dyDescent="0.35">
      <c r="B66" t="s">
        <v>147</v>
      </c>
      <c r="C66" t="s">
        <v>196</v>
      </c>
      <c r="D66" t="s">
        <v>194</v>
      </c>
      <c r="E66">
        <v>2010</v>
      </c>
      <c r="F66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66" t="s">
        <v>155</v>
      </c>
      <c r="I66" t="s">
        <v>218</v>
      </c>
      <c r="J66" t="s">
        <v>219</v>
      </c>
      <c r="K66">
        <v>2010</v>
      </c>
      <c r="L66" t="str">
        <f>IF(ISBLANK(ListinaHolkyU16[[#This Row],[Ročník]]),"",IF(OR(ListinaHolkyU16[[#This Row],[Ročník]]="?",AND(ListinaHolkyU16[[#This Row],[Ročník]]&gt;=$K$60,ListinaHolkyU16[[#This Row],[Ročník]]&lt;=$L$60)),"In","Out"))</f>
        <v>In</v>
      </c>
    </row>
    <row r="67" spans="2:12" x14ac:dyDescent="0.35">
      <c r="B67" t="s">
        <v>148</v>
      </c>
      <c r="C67" t="s">
        <v>197</v>
      </c>
      <c r="D67" t="s">
        <v>194</v>
      </c>
      <c r="E67">
        <v>2010</v>
      </c>
      <c r="F67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67" t="s">
        <v>156</v>
      </c>
      <c r="I67" t="s">
        <v>172</v>
      </c>
      <c r="J67" t="s">
        <v>170</v>
      </c>
      <c r="K67">
        <v>2008</v>
      </c>
      <c r="L67" t="str">
        <f>IF(ISBLANK(ListinaHolkyU16[[#This Row],[Ročník]]),"",IF(OR(ListinaHolkyU16[[#This Row],[Ročník]]="?",AND(ListinaHolkyU16[[#This Row],[Ročník]]&gt;=$K$60,ListinaHolkyU16[[#This Row],[Ročník]]&lt;=$L$60)),"In","Out"))</f>
        <v>Out</v>
      </c>
    </row>
    <row r="68" spans="2:12" x14ac:dyDescent="0.35">
      <c r="B68" t="s">
        <v>149</v>
      </c>
      <c r="C68" t="s">
        <v>196</v>
      </c>
      <c r="D68" t="s">
        <v>194</v>
      </c>
      <c r="E68">
        <v>2010</v>
      </c>
      <c r="F68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68" t="s">
        <v>157</v>
      </c>
      <c r="I68" t="s">
        <v>193</v>
      </c>
      <c r="J68" t="s">
        <v>180</v>
      </c>
      <c r="K68" t="s">
        <v>163</v>
      </c>
      <c r="L68" t="str">
        <f>IF(ISBLANK(ListinaHolkyU16[[#This Row],[Ročník]]),"",IF(OR(ListinaHolkyU16[[#This Row],[Ročník]]="?",AND(ListinaHolkyU16[[#This Row],[Ročník]]&gt;=$K$60,ListinaHolkyU16[[#This Row],[Ročník]]&lt;=$L$60)),"In","Out"))</f>
        <v>In</v>
      </c>
    </row>
    <row r="69" spans="2:12" x14ac:dyDescent="0.35">
      <c r="B69" t="s">
        <v>150</v>
      </c>
      <c r="C69" t="s">
        <v>211</v>
      </c>
      <c r="D69" t="s">
        <v>210</v>
      </c>
      <c r="E69">
        <v>2010</v>
      </c>
      <c r="F69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69" t="s">
        <v>158</v>
      </c>
      <c r="I69" t="s">
        <v>232</v>
      </c>
      <c r="J69" t="s">
        <v>199</v>
      </c>
      <c r="K69">
        <v>2008</v>
      </c>
      <c r="L69" t="str">
        <f>IF(ISBLANK(ListinaHolkyU16[[#This Row],[Ročník]]),"",IF(OR(ListinaHolkyU16[[#This Row],[Ročník]]="?",AND(ListinaHolkyU16[[#This Row],[Ročník]]&gt;=$K$60,ListinaHolkyU16[[#This Row],[Ročník]]&lt;=$L$60)),"In","Out"))</f>
        <v>Out</v>
      </c>
    </row>
    <row r="70" spans="2:12" x14ac:dyDescent="0.35">
      <c r="B70" t="s">
        <v>151</v>
      </c>
      <c r="C70" t="s">
        <v>220</v>
      </c>
      <c r="D70" t="s">
        <v>221</v>
      </c>
      <c r="E70">
        <v>2010</v>
      </c>
      <c r="F70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70" t="s">
        <v>159</v>
      </c>
      <c r="L70" t="str">
        <f>IF(ISBLANK(ListinaHolkyU16[[#This Row],[Ročník]]),"",IF(OR(ListinaHolkyU16[[#This Row],[Ročník]]="?",AND(ListinaHolkyU16[[#This Row],[Ročník]]&gt;=$K$60,ListinaHolkyU16[[#This Row],[Ročník]]&lt;=$L$60)),"In","Out"))</f>
        <v/>
      </c>
    </row>
    <row r="71" spans="2:12" x14ac:dyDescent="0.35">
      <c r="B71" t="s">
        <v>77</v>
      </c>
      <c r="C71" t="s">
        <v>222</v>
      </c>
      <c r="D71" t="s">
        <v>221</v>
      </c>
      <c r="E71">
        <v>2010</v>
      </c>
      <c r="F71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71" t="s">
        <v>160</v>
      </c>
      <c r="L71" t="str">
        <f>IF(ISBLANK(ListinaHolkyU16[[#This Row],[Ročník]]),"",IF(OR(ListinaHolkyU16[[#This Row],[Ročník]]="?",AND(ListinaHolkyU16[[#This Row],[Ročník]]&gt;=$K$60,ListinaHolkyU16[[#This Row],[Ročník]]&lt;=$L$60)),"In","Out"))</f>
        <v/>
      </c>
    </row>
    <row r="72" spans="2:12" x14ac:dyDescent="0.35">
      <c r="B72" t="s">
        <v>78</v>
      </c>
      <c r="C72" t="s">
        <v>179</v>
      </c>
      <c r="D72" t="s">
        <v>176</v>
      </c>
      <c r="E72">
        <v>2010</v>
      </c>
      <c r="F72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72" t="s">
        <v>71</v>
      </c>
      <c r="L72" t="str">
        <f>IF(ISBLANK(ListinaHolkyU16[[#This Row],[Ročník]]),"",IF(OR(ListinaHolkyU16[[#This Row],[Ročník]]="?",AND(ListinaHolkyU16[[#This Row],[Ročník]]&gt;=$K$60,ListinaHolkyU16[[#This Row],[Ročník]]&lt;=$L$60)),"In","Out"))</f>
        <v/>
      </c>
    </row>
    <row r="73" spans="2:12" x14ac:dyDescent="0.35">
      <c r="B73" t="s">
        <v>79</v>
      </c>
      <c r="C73" t="s">
        <v>171</v>
      </c>
      <c r="D73" t="s">
        <v>170</v>
      </c>
      <c r="E73">
        <v>2009</v>
      </c>
      <c r="F73" t="s">
        <v>233</v>
      </c>
      <c r="H73" t="s">
        <v>73</v>
      </c>
      <c r="L73" t="str">
        <f>IF(ISBLANK(ListinaHolkyU16[[#This Row],[Ročník]]),"",IF(OR(ListinaHolkyU16[[#This Row],[Ročník]]="?",AND(ListinaHolkyU16[[#This Row],[Ročník]]&gt;=$K$60,ListinaHolkyU16[[#This Row],[Ročník]]&lt;=$L$60)),"In","Out"))</f>
        <v/>
      </c>
    </row>
    <row r="74" spans="2:12" x14ac:dyDescent="0.35">
      <c r="B74" t="s">
        <v>80</v>
      </c>
      <c r="C74" t="s">
        <v>192</v>
      </c>
      <c r="D74" t="s">
        <v>180</v>
      </c>
      <c r="E74" t="s">
        <v>163</v>
      </c>
      <c r="F74" t="str">
        <f>IF(ISBLANK(ListinaKluciU16[[#This Row],[Ročník]]),"",IF(OR(ListinaKluciU16[[#This Row],[Ročník]]="?",AND(ListinaKluciU16[[#This Row],[Ročník]]&gt;=$E$60,ListinaKluciU16[[#This Row],[Ročník]]&lt;=$F$60)),"In","Out"))</f>
        <v>In</v>
      </c>
      <c r="H74" t="s">
        <v>74</v>
      </c>
      <c r="L74" t="str">
        <f>IF(ISBLANK(ListinaHolkyU16[[#This Row],[Ročník]]),"",IF(OR(ListinaHolkyU16[[#This Row],[Ročník]]="?",AND(ListinaHolkyU16[[#This Row],[Ročník]]&gt;=$K$60,ListinaHolkyU16[[#This Row],[Ročník]]&lt;=$L$60)),"In","Out"))</f>
        <v/>
      </c>
    </row>
    <row r="75" spans="2:12" x14ac:dyDescent="0.35">
      <c r="B75" t="s">
        <v>81</v>
      </c>
      <c r="F75" t="str">
        <f>IF(ISBLANK(ListinaKluciU16[[#This Row],[Ročník]]),"",IF(OR(ListinaKluciU16[[#This Row],[Ročník]]="?",AND(ListinaKluciU16[[#This Row],[Ročník]]&gt;=$E$60,ListinaKluciU16[[#This Row],[Ročník]]&lt;=$F$60)),"In","Out"))</f>
        <v/>
      </c>
      <c r="H75" t="s">
        <v>75</v>
      </c>
      <c r="L75" t="str">
        <f>IF(ISBLANK(ListinaHolkyU16[[#This Row],[Ročník]]),"",IF(OR(ListinaHolkyU16[[#This Row],[Ročník]]="?",AND(ListinaHolkyU16[[#This Row],[Ročník]]&gt;=$K$60,ListinaHolkyU16[[#This Row],[Ročník]]&lt;=$L$60)),"In","Out"))</f>
        <v/>
      </c>
    </row>
    <row r="76" spans="2:12" x14ac:dyDescent="0.35">
      <c r="B76" t="s">
        <v>82</v>
      </c>
      <c r="F76" t="str">
        <f>IF(ISBLANK(ListinaKluciU16[[#This Row],[Ročník]]),"",IF(OR(ListinaKluciU16[[#This Row],[Ročník]]="?",AND(ListinaKluciU16[[#This Row],[Ročník]]&gt;=$E$60,ListinaKluciU16[[#This Row],[Ročník]]&lt;=$F$60)),"In","Out"))</f>
        <v/>
      </c>
      <c r="H76" t="s">
        <v>76</v>
      </c>
      <c r="L76" t="str">
        <f>IF(ISBLANK(ListinaHolkyU16[[#This Row],[Ročník]]),"",IF(OR(ListinaHolkyU16[[#This Row],[Ročník]]="?",AND(ListinaHolkyU16[[#This Row],[Ročník]]&gt;=$K$60,ListinaHolkyU16[[#This Row],[Ročník]]&lt;=$L$60)),"In","Out"))</f>
        <v/>
      </c>
    </row>
    <row r="77" spans="2:12" x14ac:dyDescent="0.35">
      <c r="E77" s="1" t="s">
        <v>227</v>
      </c>
      <c r="F77" s="1" cm="1">
        <f t="array" ref="F77">SUM(IF(ListinaKluciU16[In/Out]&lt;&gt;"",1,0))</f>
        <v>13</v>
      </c>
      <c r="K77" s="1" t="s">
        <v>227</v>
      </c>
      <c r="L77" s="1" cm="1">
        <f t="array" ref="L77">SUM(IF(ListinaHolkyU16[In/Out]&lt;&gt;"",1,0))</f>
        <v>8</v>
      </c>
    </row>
    <row r="80" spans="2:12" x14ac:dyDescent="0.35">
      <c r="C80" t="s">
        <v>237</v>
      </c>
      <c r="D80">
        <f>F20+L20+F39+L39+F58+L58+F77+L77</f>
        <v>60</v>
      </c>
    </row>
  </sheetData>
  <phoneticPr fontId="2" type="noConversion"/>
  <conditionalFormatting sqref="F5:F19 L5:L19 F24:F38 L24:L38 F43:F57 L43:L57 F62:F76 L62:L76">
    <cfRule type="containsText" dxfId="35" priority="1" operator="containsText" text="Out">
      <formula>NOT(ISERROR(SEARCH("Out",F5)))</formula>
    </cfRule>
    <cfRule type="containsText" dxfId="34" priority="2" operator="containsText" text="In">
      <formula>NOT(ISERROR(SEARCH("In",F5)))</formula>
    </cfRule>
  </conditionalFormatting>
  <pageMargins left="0.7" right="0.7" top="0.78740157499999996" bottom="0.78740157499999996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49A6-D166-42C4-A03C-AEED27DED3FB}">
  <dimension ref="B2:P76"/>
  <sheetViews>
    <sheetView workbookViewId="0">
      <selection activeCell="C5" sqref="C5:C10"/>
    </sheetView>
  </sheetViews>
  <sheetFormatPr defaultRowHeight="14.5" x14ac:dyDescent="0.35"/>
  <cols>
    <col min="2" max="2" width="10" customWidth="1"/>
    <col min="3" max="3" width="27.26953125" customWidth="1"/>
    <col min="15" max="15" width="11.1796875" bestFit="1" customWidth="1"/>
  </cols>
  <sheetData>
    <row r="2" spans="2:16" x14ac:dyDescent="0.35">
      <c r="B2" s="1" t="s">
        <v>21</v>
      </c>
    </row>
    <row r="3" spans="2:16" x14ac:dyDescent="0.35">
      <c r="B3" s="1" t="s">
        <v>5</v>
      </c>
    </row>
    <row r="4" spans="2:16" x14ac:dyDescent="0.35">
      <c r="B4" t="s">
        <v>34</v>
      </c>
      <c r="C4" t="s">
        <v>0</v>
      </c>
      <c r="D4" t="s">
        <v>1</v>
      </c>
      <c r="E4" t="s">
        <v>83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</row>
    <row r="5" spans="2:16" x14ac:dyDescent="0.35">
      <c r="B5" t="s">
        <v>92</v>
      </c>
      <c r="C5" t="s">
        <v>161</v>
      </c>
      <c r="D5" t="s">
        <v>162</v>
      </c>
      <c r="E5" t="s">
        <v>233</v>
      </c>
      <c r="F5" s="5">
        <v>23</v>
      </c>
      <c r="G5" s="5">
        <v>40</v>
      </c>
      <c r="H5" s="5">
        <v>48</v>
      </c>
      <c r="I5" s="5">
        <v>40</v>
      </c>
      <c r="J5" s="5">
        <v>15</v>
      </c>
      <c r="K5" s="5">
        <v>17</v>
      </c>
      <c r="L5" s="5">
        <v>20</v>
      </c>
      <c r="M5" s="5">
        <v>0</v>
      </c>
      <c r="N5" s="5">
        <v>0</v>
      </c>
      <c r="O5">
        <f>SUM(VyslekdyKluciU10[[#This Row],[c1]:[c9]])</f>
        <v>203</v>
      </c>
      <c r="P5">
        <f>IF(VyslekdyKluciU10[[#This Row],[In/Out]]="In",RANK(VyslekdyKluciU10[[#This Row],[Součet]],VyslekdyKluciU10[Součet]),"-" &amp; RANK(VyslekdyKluciU10[[#This Row],[Součet]],VyslekdyKluciU10[Součet]))</f>
        <v>1</v>
      </c>
    </row>
    <row r="6" spans="2:16" x14ac:dyDescent="0.35">
      <c r="B6" t="s">
        <v>89</v>
      </c>
      <c r="C6" t="s">
        <v>215</v>
      </c>
      <c r="D6" t="s">
        <v>204</v>
      </c>
      <c r="E6" t="s">
        <v>233</v>
      </c>
      <c r="F6" s="5">
        <v>20</v>
      </c>
      <c r="G6" s="5">
        <v>40</v>
      </c>
      <c r="H6" s="5">
        <v>49</v>
      </c>
      <c r="I6" s="5">
        <v>12</v>
      </c>
      <c r="J6" s="5">
        <v>15</v>
      </c>
      <c r="K6" s="5">
        <v>40</v>
      </c>
      <c r="L6" s="5">
        <v>20</v>
      </c>
      <c r="M6" s="5"/>
      <c r="N6" s="5"/>
      <c r="O6">
        <f>SUM(VyslekdyKluciU10[[#This Row],[c1]:[c9]])</f>
        <v>196</v>
      </c>
      <c r="P6">
        <f>IF(VyslekdyKluciU10[[#This Row],[In/Out]]="In",RANK(VyslekdyKluciU10[[#This Row],[Součet]],VyslekdyKluciU10[Součet]),"-" &amp; RANK(VyslekdyKluciU10[[#This Row],[Součet]],VyslekdyKluciU10[Součet]))</f>
        <v>2</v>
      </c>
    </row>
    <row r="7" spans="2:16" x14ac:dyDescent="0.35">
      <c r="B7" t="s">
        <v>91</v>
      </c>
      <c r="C7" t="s">
        <v>177</v>
      </c>
      <c r="D7" t="s">
        <v>176</v>
      </c>
      <c r="E7" t="s">
        <v>233</v>
      </c>
      <c r="F7" s="5">
        <v>20</v>
      </c>
      <c r="G7" s="5">
        <v>40</v>
      </c>
      <c r="H7" s="5">
        <v>35</v>
      </c>
      <c r="I7" s="5">
        <v>10</v>
      </c>
      <c r="J7" s="5">
        <v>20</v>
      </c>
      <c r="K7" s="5">
        <v>20</v>
      </c>
      <c r="L7" s="5">
        <v>20</v>
      </c>
      <c r="M7" s="5"/>
      <c r="N7" s="5"/>
      <c r="O7">
        <f>SUM(VyslekdyKluciU10[[#This Row],[c1]:[c9]])</f>
        <v>165</v>
      </c>
      <c r="P7">
        <f>IF(VyslekdyKluciU10[[#This Row],[In/Out]]="In",RANK(VyslekdyKluciU10[[#This Row],[Součet]],VyslekdyKluciU10[Součet]),"-" &amp; RANK(VyslekdyKluciU10[[#This Row],[Součet]],VyslekdyKluciU10[Součet]))</f>
        <v>3</v>
      </c>
    </row>
    <row r="8" spans="2:16" x14ac:dyDescent="0.35">
      <c r="B8" t="s">
        <v>90</v>
      </c>
      <c r="C8" t="s">
        <v>239</v>
      </c>
      <c r="D8" t="s">
        <v>210</v>
      </c>
      <c r="E8" t="s">
        <v>233</v>
      </c>
      <c r="F8" s="5">
        <v>20</v>
      </c>
      <c r="G8" s="5">
        <v>13</v>
      </c>
      <c r="H8" s="5">
        <v>15</v>
      </c>
      <c r="I8" s="5">
        <v>14</v>
      </c>
      <c r="J8" s="5">
        <v>15</v>
      </c>
      <c r="K8" s="5">
        <v>8</v>
      </c>
      <c r="L8" s="5">
        <v>20</v>
      </c>
      <c r="M8" s="5"/>
      <c r="N8" s="5"/>
      <c r="O8">
        <f>SUM(VyslekdyKluciU10[[#This Row],[c1]:[c9]])</f>
        <v>105</v>
      </c>
      <c r="P8">
        <f>IF(VyslekdyKluciU10[[#This Row],[In/Out]]="In",RANK(VyslekdyKluciU10[[#This Row],[Součet]],VyslekdyKluciU10[Součet]),"-" &amp; RANK(VyslekdyKluciU10[[#This Row],[Součet]],VyslekdyKluciU10[Součet]))</f>
        <v>4</v>
      </c>
    </row>
    <row r="9" spans="2:16" x14ac:dyDescent="0.35">
      <c r="B9" t="s">
        <v>94</v>
      </c>
      <c r="C9" t="s">
        <v>181</v>
      </c>
      <c r="D9" t="s">
        <v>180</v>
      </c>
      <c r="E9" t="s">
        <v>233</v>
      </c>
      <c r="F9" s="5">
        <v>14</v>
      </c>
      <c r="G9" s="5">
        <v>9</v>
      </c>
      <c r="H9" s="5">
        <v>25</v>
      </c>
      <c r="I9" s="5">
        <v>6</v>
      </c>
      <c r="J9" s="5">
        <v>10</v>
      </c>
      <c r="K9" s="5">
        <v>5</v>
      </c>
      <c r="L9" s="5">
        <v>20</v>
      </c>
      <c r="M9" s="5"/>
      <c r="N9" s="5"/>
      <c r="O9">
        <f>SUM(VyslekdyKluciU10[[#This Row],[c1]:[c9]])</f>
        <v>89</v>
      </c>
      <c r="P9">
        <f>IF(VyslekdyKluciU10[[#This Row],[In/Out]]="In",RANK(VyslekdyKluciU10[[#This Row],[Součet]],VyslekdyKluciU10[Součet]),"-" &amp; RANK(VyslekdyKluciU10[[#This Row],[Součet]],VyslekdyKluciU10[Součet]))</f>
        <v>5</v>
      </c>
    </row>
    <row r="10" spans="2:16" x14ac:dyDescent="0.35">
      <c r="B10" t="s">
        <v>93</v>
      </c>
      <c r="C10" t="s">
        <v>228</v>
      </c>
      <c r="D10" t="s">
        <v>180</v>
      </c>
      <c r="E10" t="s">
        <v>233</v>
      </c>
      <c r="F10" s="5">
        <v>12</v>
      </c>
      <c r="G10" s="5">
        <v>3</v>
      </c>
      <c r="H10" s="5">
        <v>15</v>
      </c>
      <c r="I10" s="5">
        <v>6</v>
      </c>
      <c r="J10" s="5">
        <v>15</v>
      </c>
      <c r="K10" s="5">
        <v>5</v>
      </c>
      <c r="L10" s="5">
        <v>20</v>
      </c>
      <c r="M10" s="5"/>
      <c r="N10" s="5"/>
      <c r="O10">
        <f>SUM(VyslekdyKluciU10[[#This Row],[c1]:[c9]])</f>
        <v>76</v>
      </c>
      <c r="P10">
        <f>IF(VyslekdyKluciU10[[#This Row],[In/Out]]="In",RANK(VyslekdyKluciU10[[#This Row],[Součet]],VyslekdyKluciU10[Součet]),"-" &amp; RANK(VyslekdyKluciU10[[#This Row],[Součet]],VyslekdyKluciU10[Součet]))</f>
        <v>6</v>
      </c>
    </row>
    <row r="11" spans="2:16" x14ac:dyDescent="0.35">
      <c r="F11" s="5"/>
      <c r="G11" s="5"/>
      <c r="H11" s="5"/>
      <c r="I11" s="5"/>
      <c r="J11" s="5"/>
      <c r="K11" s="5"/>
      <c r="L11" s="5"/>
      <c r="M11" s="5"/>
      <c r="N11" s="5"/>
    </row>
    <row r="12" spans="2:16" x14ac:dyDescent="0.35">
      <c r="B12" s="5"/>
      <c r="F12" s="5"/>
      <c r="G12" s="5"/>
      <c r="H12" s="5"/>
      <c r="I12" s="5"/>
      <c r="J12" s="5"/>
      <c r="K12" s="5"/>
      <c r="L12" s="5"/>
      <c r="M12" s="5"/>
      <c r="N12" s="5"/>
    </row>
    <row r="13" spans="2:16" x14ac:dyDescent="0.35">
      <c r="B13" s="5"/>
      <c r="F13" s="5"/>
      <c r="G13" s="5"/>
      <c r="H13" s="5"/>
      <c r="I13" s="5"/>
      <c r="J13" s="5"/>
      <c r="K13" s="5"/>
      <c r="L13" s="5"/>
      <c r="M13" s="5"/>
      <c r="N13" s="5"/>
    </row>
    <row r="14" spans="2:16" x14ac:dyDescent="0.35">
      <c r="B14" s="5"/>
      <c r="F14" s="5"/>
      <c r="G14" s="5"/>
      <c r="H14" s="5"/>
      <c r="I14" s="5"/>
      <c r="J14" s="5"/>
      <c r="K14" s="5"/>
      <c r="L14" s="5"/>
      <c r="M14" s="5"/>
      <c r="N14" s="5"/>
    </row>
    <row r="15" spans="2:16" x14ac:dyDescent="0.35">
      <c r="B15" s="5"/>
      <c r="F15" s="5"/>
      <c r="G15" s="5"/>
      <c r="H15" s="5"/>
      <c r="I15" s="5"/>
      <c r="J15" s="5"/>
      <c r="K15" s="5"/>
      <c r="L15" s="5"/>
      <c r="M15" s="5"/>
      <c r="N15" s="5"/>
    </row>
    <row r="16" spans="2:16" x14ac:dyDescent="0.35">
      <c r="B16" s="5"/>
      <c r="F16" s="5"/>
      <c r="G16" s="5"/>
      <c r="H16" s="5"/>
      <c r="I16" s="5"/>
      <c r="J16" s="5"/>
      <c r="K16" s="5"/>
      <c r="L16" s="5"/>
      <c r="M16" s="5"/>
      <c r="N16" s="5"/>
    </row>
    <row r="17" spans="2:16" x14ac:dyDescent="0.35">
      <c r="B17" s="5"/>
      <c r="F17" s="5"/>
      <c r="G17" s="5"/>
      <c r="H17" s="5"/>
      <c r="I17" s="5"/>
      <c r="J17" s="5"/>
      <c r="K17" s="5"/>
      <c r="L17" s="5"/>
      <c r="M17" s="5"/>
      <c r="N17" s="5"/>
    </row>
    <row r="18" spans="2:16" x14ac:dyDescent="0.35">
      <c r="B18" s="5"/>
      <c r="F18" s="5"/>
      <c r="G18" s="5"/>
      <c r="H18" s="5"/>
      <c r="I18" s="5"/>
      <c r="J18" s="5"/>
      <c r="K18" s="5"/>
      <c r="L18" s="5"/>
      <c r="M18" s="5"/>
      <c r="N18" s="5"/>
    </row>
    <row r="19" spans="2:16" x14ac:dyDescent="0.35">
      <c r="B19" s="5"/>
      <c r="F19" s="5"/>
      <c r="G19" s="5"/>
      <c r="H19" s="5"/>
      <c r="I19" s="5"/>
      <c r="J19" s="5"/>
      <c r="K19" s="5"/>
      <c r="L19" s="5"/>
      <c r="M19" s="5"/>
      <c r="N19" s="5"/>
    </row>
    <row r="21" spans="2:16" x14ac:dyDescent="0.35">
      <c r="B21" s="1" t="s">
        <v>21</v>
      </c>
    </row>
    <row r="22" spans="2:16" x14ac:dyDescent="0.35">
      <c r="B22" s="1" t="s">
        <v>6</v>
      </c>
    </row>
    <row r="23" spans="2:16" x14ac:dyDescent="0.35">
      <c r="B23" t="s">
        <v>34</v>
      </c>
      <c r="C23" t="s">
        <v>0</v>
      </c>
      <c r="D23" t="s">
        <v>1</v>
      </c>
      <c r="E23" t="s">
        <v>83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15</v>
      </c>
      <c r="M23" t="s">
        <v>16</v>
      </c>
      <c r="N23" t="s">
        <v>17</v>
      </c>
      <c r="O23" t="s">
        <v>18</v>
      </c>
      <c r="P23" t="s">
        <v>19</v>
      </c>
    </row>
    <row r="24" spans="2:16" x14ac:dyDescent="0.35">
      <c r="B24" t="s">
        <v>110</v>
      </c>
      <c r="C24" t="s">
        <v>169</v>
      </c>
      <c r="D24" t="s">
        <v>170</v>
      </c>
      <c r="E24" t="s">
        <v>233</v>
      </c>
      <c r="F24" s="5">
        <v>20</v>
      </c>
      <c r="G24" s="5">
        <v>40</v>
      </c>
      <c r="H24" s="5">
        <v>50</v>
      </c>
      <c r="I24" s="5">
        <v>40</v>
      </c>
      <c r="J24" s="5">
        <v>50</v>
      </c>
      <c r="K24" s="5">
        <v>40</v>
      </c>
      <c r="L24" s="5">
        <v>20</v>
      </c>
      <c r="M24" s="5"/>
      <c r="N24" s="5"/>
      <c r="O24">
        <f>SUM(VyslekdyKluciU12[[#This Row],[c1]:[c9]])</f>
        <v>260</v>
      </c>
      <c r="P24">
        <f>IF(VyslekdyKluciU12[[#This Row],[In/Out]]="In",RANK(VyslekdyKluciU12[[#This Row],[Součet]],VyslekdyKluciU12[Součet]),"-" &amp; RANK(VyslekdyKluciU12[[#This Row],[Součet]],VyslekdyKluciU12[Součet]))</f>
        <v>1</v>
      </c>
    </row>
    <row r="25" spans="2:16" x14ac:dyDescent="0.35">
      <c r="B25" t="s">
        <v>107</v>
      </c>
      <c r="C25" t="s">
        <v>206</v>
      </c>
      <c r="D25" t="s">
        <v>204</v>
      </c>
      <c r="E25" t="s">
        <v>233</v>
      </c>
      <c r="F25" s="5">
        <v>22</v>
      </c>
      <c r="G25" s="5">
        <v>40</v>
      </c>
      <c r="H25" s="5">
        <v>50</v>
      </c>
      <c r="I25" s="5">
        <v>40</v>
      </c>
      <c r="J25" s="5">
        <v>50</v>
      </c>
      <c r="K25" s="5">
        <v>8</v>
      </c>
      <c r="L25" s="5">
        <v>20</v>
      </c>
      <c r="M25" s="5"/>
      <c r="N25" s="5"/>
      <c r="O25">
        <f>SUM(VyslekdyKluciU12[[#This Row],[c1]:[c9]])</f>
        <v>230</v>
      </c>
      <c r="P25">
        <f>IF(VyslekdyKluciU12[[#This Row],[In/Out]]="In",RANK(VyslekdyKluciU12[[#This Row],[Součet]],VyslekdyKluciU12[Součet]),"-" &amp; RANK(VyslekdyKluciU12[[#This Row],[Součet]],VyslekdyKluciU12[Součet]))</f>
        <v>2</v>
      </c>
    </row>
    <row r="26" spans="2:16" x14ac:dyDescent="0.35">
      <c r="B26" t="s">
        <v>111</v>
      </c>
      <c r="C26" t="s">
        <v>184</v>
      </c>
      <c r="D26" t="s">
        <v>180</v>
      </c>
      <c r="E26" t="s">
        <v>233</v>
      </c>
      <c r="F26" s="5">
        <v>20</v>
      </c>
      <c r="G26" s="5">
        <v>40</v>
      </c>
      <c r="H26" s="5">
        <v>50</v>
      </c>
      <c r="I26" s="5">
        <v>40</v>
      </c>
      <c r="J26" s="5">
        <v>40</v>
      </c>
      <c r="K26" s="5">
        <v>5</v>
      </c>
      <c r="L26" s="5">
        <v>20</v>
      </c>
      <c r="M26" s="5"/>
      <c r="N26" s="5"/>
      <c r="O26">
        <f>SUM(VyslekdyKluciU12[[#This Row],[c1]:[c9]])</f>
        <v>215</v>
      </c>
      <c r="P26">
        <f>IF(VyslekdyKluciU12[[#This Row],[In/Out]]="In",RANK(VyslekdyKluciU12[[#This Row],[Součet]],VyslekdyKluciU12[Součet]),"-" &amp; RANK(VyslekdyKluciU12[[#This Row],[Součet]],VyslekdyKluciU12[Součet]))</f>
        <v>3</v>
      </c>
    </row>
    <row r="27" spans="2:16" x14ac:dyDescent="0.35">
      <c r="F27" s="5"/>
      <c r="G27" s="5"/>
      <c r="H27" s="5"/>
      <c r="I27" s="5"/>
      <c r="J27" s="5"/>
      <c r="K27" s="5"/>
      <c r="L27" s="5"/>
      <c r="M27" s="5"/>
      <c r="N27" s="5"/>
    </row>
    <row r="28" spans="2:16" x14ac:dyDescent="0.35">
      <c r="F28" s="5"/>
      <c r="G28" s="5"/>
      <c r="H28" s="5"/>
      <c r="I28" s="5"/>
      <c r="J28" s="5"/>
      <c r="K28" s="5"/>
      <c r="L28" s="5"/>
      <c r="M28" s="5"/>
      <c r="N28" s="5"/>
    </row>
    <row r="29" spans="2:16" x14ac:dyDescent="0.35">
      <c r="B29" s="5"/>
      <c r="F29" s="5"/>
      <c r="G29" s="5"/>
      <c r="H29" s="5"/>
      <c r="I29" s="5"/>
      <c r="J29" s="5"/>
      <c r="K29" s="5"/>
      <c r="L29" s="5"/>
      <c r="M29" s="5"/>
      <c r="N29" s="5"/>
    </row>
    <row r="30" spans="2:16" x14ac:dyDescent="0.35">
      <c r="B30" s="5"/>
      <c r="F30" s="5"/>
      <c r="G30" s="5"/>
      <c r="H30" s="5"/>
      <c r="I30" s="5"/>
      <c r="J30" s="5"/>
      <c r="K30" s="5"/>
      <c r="L30" s="5"/>
      <c r="M30" s="5"/>
      <c r="N30" s="5"/>
    </row>
    <row r="31" spans="2:16" x14ac:dyDescent="0.35">
      <c r="B31" s="5"/>
      <c r="F31" s="5"/>
      <c r="G31" s="5"/>
      <c r="H31" s="5"/>
      <c r="I31" s="5"/>
      <c r="J31" s="5"/>
      <c r="K31" s="5"/>
      <c r="L31" s="5"/>
      <c r="M31" s="5"/>
      <c r="N31" s="5"/>
    </row>
    <row r="32" spans="2:16" x14ac:dyDescent="0.35">
      <c r="B32" s="5"/>
      <c r="F32" s="5"/>
      <c r="G32" s="5"/>
      <c r="H32" s="5"/>
      <c r="I32" s="5"/>
      <c r="J32" s="5"/>
      <c r="K32" s="5"/>
      <c r="L32" s="5"/>
      <c r="M32" s="5"/>
      <c r="N32" s="5"/>
    </row>
    <row r="33" spans="2:16" x14ac:dyDescent="0.35">
      <c r="B33" s="5"/>
      <c r="F33" s="5"/>
      <c r="G33" s="5"/>
      <c r="H33" s="5"/>
      <c r="I33" s="5"/>
      <c r="J33" s="5"/>
      <c r="K33" s="5"/>
      <c r="L33" s="5"/>
      <c r="M33" s="5"/>
      <c r="N33" s="5"/>
    </row>
    <row r="34" spans="2:16" x14ac:dyDescent="0.35">
      <c r="B34" s="5"/>
      <c r="F34" s="5"/>
      <c r="G34" s="5"/>
      <c r="H34" s="5"/>
      <c r="I34" s="5"/>
      <c r="J34" s="5"/>
      <c r="K34" s="5"/>
      <c r="L34" s="5"/>
      <c r="M34" s="5"/>
      <c r="N34" s="5"/>
    </row>
    <row r="35" spans="2:16" x14ac:dyDescent="0.35">
      <c r="B35" s="5"/>
      <c r="F35" s="5"/>
      <c r="G35" s="5"/>
      <c r="H35" s="5"/>
      <c r="I35" s="5"/>
      <c r="J35" s="5"/>
      <c r="K35" s="5"/>
      <c r="L35" s="5"/>
      <c r="M35" s="5"/>
      <c r="N35" s="5"/>
    </row>
    <row r="36" spans="2:16" x14ac:dyDescent="0.35">
      <c r="B36" s="5"/>
      <c r="F36" s="5"/>
      <c r="G36" s="5"/>
      <c r="H36" s="5"/>
      <c r="I36" s="5"/>
      <c r="J36" s="5"/>
      <c r="K36" s="5"/>
      <c r="L36" s="5"/>
      <c r="M36" s="5"/>
      <c r="N36" s="5"/>
    </row>
    <row r="37" spans="2:16" x14ac:dyDescent="0.35">
      <c r="B37" s="5"/>
      <c r="F37" s="5"/>
      <c r="G37" s="5"/>
      <c r="H37" s="5"/>
      <c r="I37" s="5"/>
      <c r="J37" s="5"/>
      <c r="K37" s="5"/>
      <c r="L37" s="5"/>
      <c r="M37" s="5"/>
      <c r="N37" s="5"/>
    </row>
    <row r="38" spans="2:16" x14ac:dyDescent="0.35">
      <c r="B38" s="5"/>
      <c r="F38" s="5"/>
      <c r="G38" s="5"/>
      <c r="H38" s="5"/>
      <c r="I38" s="5"/>
      <c r="J38" s="5"/>
      <c r="K38" s="5"/>
      <c r="L38" s="5"/>
      <c r="M38" s="5"/>
      <c r="N38" s="5"/>
    </row>
    <row r="40" spans="2:16" x14ac:dyDescent="0.35">
      <c r="B40" s="1" t="s">
        <v>21</v>
      </c>
    </row>
    <row r="41" spans="2:16" x14ac:dyDescent="0.35">
      <c r="B41" s="1" t="s">
        <v>7</v>
      </c>
    </row>
    <row r="42" spans="2:16" x14ac:dyDescent="0.35">
      <c r="B42" t="s">
        <v>34</v>
      </c>
      <c r="C42" t="s">
        <v>0</v>
      </c>
      <c r="D42" t="s">
        <v>1</v>
      </c>
      <c r="E42" t="s">
        <v>83</v>
      </c>
      <c r="F42" t="s">
        <v>9</v>
      </c>
      <c r="G42" t="s">
        <v>10</v>
      </c>
      <c r="H42" t="s">
        <v>11</v>
      </c>
      <c r="I42" t="s">
        <v>12</v>
      </c>
      <c r="J42" t="s">
        <v>13</v>
      </c>
      <c r="K42" t="s">
        <v>14</v>
      </c>
      <c r="L42" t="s">
        <v>15</v>
      </c>
      <c r="M42" t="s">
        <v>16</v>
      </c>
      <c r="N42" t="s">
        <v>17</v>
      </c>
      <c r="O42" t="s">
        <v>18</v>
      </c>
      <c r="P42" t="s">
        <v>19</v>
      </c>
    </row>
    <row r="43" spans="2:16" x14ac:dyDescent="0.35">
      <c r="B43" t="s">
        <v>128</v>
      </c>
      <c r="C43" t="s">
        <v>186</v>
      </c>
      <c r="D43" t="s">
        <v>180</v>
      </c>
      <c r="E43" t="s">
        <v>233</v>
      </c>
      <c r="F43" s="5">
        <v>30</v>
      </c>
      <c r="G43" s="5">
        <v>40</v>
      </c>
      <c r="H43" s="5">
        <v>30</v>
      </c>
      <c r="I43" s="5">
        <v>38</v>
      </c>
      <c r="J43" s="5">
        <v>20</v>
      </c>
      <c r="K43" s="5">
        <v>23</v>
      </c>
      <c r="L43" s="5">
        <v>50</v>
      </c>
      <c r="M43" s="5">
        <v>0</v>
      </c>
      <c r="N43" s="5">
        <v>0</v>
      </c>
      <c r="O43">
        <f>SUM(VyslekdyKluciU14[[#This Row],[c1]:[c9]])</f>
        <v>231</v>
      </c>
      <c r="P43">
        <f>IF(VyslekdyKluciU14[[#This Row],[In/Out]]="In",RANK(VyslekdyKluciU14[[#This Row],[Součet]],VyslekdyKluciU14[Součet]),"-" &amp; RANK(VyslekdyKluciU14[[#This Row],[Součet]],VyslekdyKluciU14[Součet]))</f>
        <v>1</v>
      </c>
    </row>
    <row r="44" spans="2:16" x14ac:dyDescent="0.35">
      <c r="B44" t="s">
        <v>126</v>
      </c>
      <c r="C44" t="s">
        <v>231</v>
      </c>
      <c r="D44" t="s">
        <v>175</v>
      </c>
      <c r="E44" t="s">
        <v>233</v>
      </c>
      <c r="F44" s="5">
        <v>30</v>
      </c>
      <c r="G44" s="5">
        <v>30</v>
      </c>
      <c r="H44" s="5">
        <v>30</v>
      </c>
      <c r="I44" s="5">
        <v>30</v>
      </c>
      <c r="J44" s="5">
        <v>20</v>
      </c>
      <c r="K44" s="5">
        <v>20</v>
      </c>
      <c r="L44" s="5">
        <v>50</v>
      </c>
      <c r="M44" s="5"/>
      <c r="N44" s="5"/>
      <c r="O44">
        <f>SUM(VyslekdyKluciU14[[#This Row],[c1]:[c9]])</f>
        <v>210</v>
      </c>
      <c r="P44">
        <f>IF(VyslekdyKluciU14[[#This Row],[In/Out]]="In",RANK(VyslekdyKluciU14[[#This Row],[Součet]],VyslekdyKluciU14[Součet]),"-" &amp; RANK(VyslekdyKluciU14[[#This Row],[Součet]],VyslekdyKluciU14[Součet]))</f>
        <v>2</v>
      </c>
    </row>
    <row r="45" spans="2:16" x14ac:dyDescent="0.35">
      <c r="B45" t="s">
        <v>125</v>
      </c>
      <c r="C45" t="s">
        <v>225</v>
      </c>
      <c r="D45" t="s">
        <v>226</v>
      </c>
      <c r="E45" t="s">
        <v>233</v>
      </c>
      <c r="F45" s="5">
        <v>23</v>
      </c>
      <c r="G45" s="5">
        <v>40</v>
      </c>
      <c r="H45" s="5">
        <v>35</v>
      </c>
      <c r="I45" s="5">
        <v>38</v>
      </c>
      <c r="J45" s="5">
        <v>15</v>
      </c>
      <c r="K45" s="5">
        <v>0</v>
      </c>
      <c r="L45" s="5">
        <v>40</v>
      </c>
      <c r="M45" s="5"/>
      <c r="N45" s="5"/>
      <c r="O45">
        <f>SUM(VyslekdyKluciU14[[#This Row],[c1]:[c9]])</f>
        <v>191</v>
      </c>
      <c r="P45">
        <f>IF(VyslekdyKluciU14[[#This Row],[In/Out]]="In",RANK(VyslekdyKluciU14[[#This Row],[Součet]],VyslekdyKluciU14[Součet]),"-" &amp; RANK(VyslekdyKluciU14[[#This Row],[Součet]],VyslekdyKluciU14[Součet]))</f>
        <v>3</v>
      </c>
    </row>
    <row r="46" spans="2:16" x14ac:dyDescent="0.35">
      <c r="B46" t="s">
        <v>127</v>
      </c>
      <c r="C46" t="s">
        <v>165</v>
      </c>
      <c r="D46" t="s">
        <v>162</v>
      </c>
      <c r="E46" t="s">
        <v>233</v>
      </c>
      <c r="F46" s="5">
        <v>20</v>
      </c>
      <c r="G46" s="5">
        <v>25</v>
      </c>
      <c r="H46" s="5">
        <v>23</v>
      </c>
      <c r="I46" s="5">
        <v>30</v>
      </c>
      <c r="J46" s="5">
        <v>15</v>
      </c>
      <c r="K46" s="5">
        <v>0</v>
      </c>
      <c r="L46" s="5">
        <v>35</v>
      </c>
      <c r="M46" s="5"/>
      <c r="N46" s="5"/>
      <c r="O46">
        <f>SUM(VyslekdyKluciU14[[#This Row],[c1]:[c9]])</f>
        <v>148</v>
      </c>
      <c r="P46">
        <f>IF(VyslekdyKluciU14[[#This Row],[In/Out]]="In",RANK(VyslekdyKluciU14[[#This Row],[Součet]],VyslekdyKluciU14[Součet]),"-" &amp; RANK(VyslekdyKluciU14[[#This Row],[Součet]],VyslekdyKluciU14[Součet]))</f>
        <v>4</v>
      </c>
    </row>
    <row r="47" spans="2:16" x14ac:dyDescent="0.35">
      <c r="B47" s="5"/>
      <c r="F47" s="5"/>
      <c r="G47" s="5"/>
      <c r="H47" s="5"/>
      <c r="I47" s="5"/>
      <c r="J47" s="5"/>
      <c r="K47" s="5"/>
      <c r="L47" s="5"/>
      <c r="M47" s="5"/>
      <c r="N47" s="5"/>
    </row>
    <row r="48" spans="2:16" x14ac:dyDescent="0.35">
      <c r="B48" s="5"/>
      <c r="F48" s="5"/>
      <c r="G48" s="5"/>
      <c r="H48" s="5"/>
      <c r="I48" s="5"/>
      <c r="J48" s="5"/>
      <c r="K48" s="5"/>
      <c r="L48" s="5"/>
      <c r="M48" s="5"/>
      <c r="N48" s="5"/>
    </row>
    <row r="49" spans="2:16" x14ac:dyDescent="0.35">
      <c r="B49" s="5"/>
      <c r="F49" s="5"/>
      <c r="G49" s="5"/>
      <c r="H49" s="5"/>
      <c r="I49" s="5"/>
      <c r="J49" s="5"/>
      <c r="K49" s="5"/>
      <c r="L49" s="5"/>
      <c r="M49" s="5"/>
      <c r="N49" s="5"/>
    </row>
    <row r="50" spans="2:16" x14ac:dyDescent="0.35">
      <c r="B50" s="5"/>
      <c r="F50" s="5"/>
      <c r="G50" s="5"/>
      <c r="H50" s="5"/>
      <c r="I50" s="5"/>
      <c r="J50" s="5"/>
      <c r="K50" s="5"/>
      <c r="L50" s="5"/>
      <c r="M50" s="5"/>
      <c r="N50" s="5"/>
    </row>
    <row r="51" spans="2:16" x14ac:dyDescent="0.35">
      <c r="B51" s="5"/>
      <c r="F51" s="5"/>
      <c r="G51" s="5"/>
      <c r="H51" s="5"/>
      <c r="I51" s="5"/>
      <c r="J51" s="5"/>
      <c r="K51" s="5"/>
      <c r="L51" s="5"/>
      <c r="M51" s="5"/>
      <c r="N51" s="5"/>
    </row>
    <row r="52" spans="2:16" x14ac:dyDescent="0.35">
      <c r="B52" s="5"/>
      <c r="F52" s="5"/>
      <c r="G52" s="5"/>
      <c r="H52" s="5"/>
      <c r="I52" s="5"/>
      <c r="J52" s="5"/>
      <c r="K52" s="5"/>
      <c r="L52" s="5"/>
      <c r="M52" s="5"/>
      <c r="N52" s="5"/>
    </row>
    <row r="53" spans="2:16" x14ac:dyDescent="0.35">
      <c r="B53" s="5"/>
      <c r="F53" s="5"/>
      <c r="G53" s="5"/>
      <c r="H53" s="5"/>
      <c r="I53" s="5"/>
      <c r="J53" s="5"/>
      <c r="K53" s="5"/>
      <c r="L53" s="5"/>
      <c r="M53" s="5"/>
      <c r="N53" s="5"/>
    </row>
    <row r="54" spans="2:16" x14ac:dyDescent="0.35">
      <c r="B54" s="5"/>
      <c r="F54" s="5"/>
      <c r="G54" s="5"/>
      <c r="H54" s="5"/>
      <c r="I54" s="5"/>
      <c r="J54" s="5"/>
      <c r="K54" s="5"/>
      <c r="L54" s="5"/>
      <c r="M54" s="5"/>
      <c r="N54" s="5"/>
    </row>
    <row r="55" spans="2:16" x14ac:dyDescent="0.35">
      <c r="B55" s="5"/>
      <c r="F55" s="5"/>
      <c r="G55" s="5"/>
      <c r="H55" s="5"/>
      <c r="I55" s="5"/>
      <c r="J55" s="5"/>
      <c r="K55" s="5"/>
      <c r="L55" s="5"/>
      <c r="M55" s="5"/>
      <c r="N55" s="5"/>
    </row>
    <row r="56" spans="2:16" x14ac:dyDescent="0.35">
      <c r="B56" s="5"/>
      <c r="F56" s="5"/>
      <c r="G56" s="5"/>
      <c r="H56" s="5"/>
      <c r="I56" s="5"/>
      <c r="J56" s="5"/>
      <c r="K56" s="5"/>
      <c r="L56" s="5"/>
      <c r="M56" s="5"/>
      <c r="N56" s="5"/>
    </row>
    <row r="57" spans="2:16" x14ac:dyDescent="0.35">
      <c r="B57" s="5"/>
      <c r="F57" s="5"/>
      <c r="G57" s="5"/>
      <c r="H57" s="5"/>
      <c r="I57" s="5"/>
      <c r="J57" s="5"/>
      <c r="K57" s="5"/>
      <c r="L57" s="5"/>
      <c r="M57" s="5"/>
      <c r="N57" s="5"/>
    </row>
    <row r="59" spans="2:16" x14ac:dyDescent="0.35">
      <c r="B59" s="1" t="s">
        <v>21</v>
      </c>
    </row>
    <row r="60" spans="2:16" x14ac:dyDescent="0.35">
      <c r="B60" s="1" t="s">
        <v>8</v>
      </c>
    </row>
    <row r="61" spans="2:16" x14ac:dyDescent="0.35">
      <c r="B61" t="s">
        <v>34</v>
      </c>
      <c r="C61" t="s">
        <v>0</v>
      </c>
      <c r="D61" t="s">
        <v>1</v>
      </c>
      <c r="E61" t="s">
        <v>83</v>
      </c>
      <c r="F61" t="s">
        <v>9</v>
      </c>
      <c r="G61" t="s">
        <v>10</v>
      </c>
      <c r="H61" t="s">
        <v>11</v>
      </c>
      <c r="I61" t="s">
        <v>12</v>
      </c>
      <c r="J61" t="s">
        <v>13</v>
      </c>
      <c r="K61" t="s">
        <v>14</v>
      </c>
      <c r="L61" t="s">
        <v>15</v>
      </c>
      <c r="M61" t="s">
        <v>16</v>
      </c>
      <c r="N61" t="s">
        <v>17</v>
      </c>
      <c r="O61" t="s">
        <v>18</v>
      </c>
      <c r="P61" t="s">
        <v>19</v>
      </c>
    </row>
    <row r="62" spans="2:16" x14ac:dyDescent="0.35">
      <c r="B62" t="s">
        <v>144</v>
      </c>
      <c r="C62" t="s">
        <v>224</v>
      </c>
      <c r="D62" t="s">
        <v>234</v>
      </c>
      <c r="E62" t="s">
        <v>233</v>
      </c>
      <c r="F62" s="5">
        <v>30</v>
      </c>
      <c r="G62" s="5">
        <v>40</v>
      </c>
      <c r="H62" s="5">
        <v>50</v>
      </c>
      <c r="I62" s="5">
        <v>44</v>
      </c>
      <c r="J62" s="5">
        <v>50</v>
      </c>
      <c r="K62" s="5">
        <v>55</v>
      </c>
      <c r="L62" s="5">
        <v>50</v>
      </c>
      <c r="M62" s="5"/>
      <c r="N62" s="5"/>
      <c r="O62">
        <f>SUM(VyslekdyKluciU16[[#This Row],[c1]:[c9]])</f>
        <v>319</v>
      </c>
      <c r="P62">
        <f>IF(VyslekdyKluciU16[[#This Row],[In/Out]]="In",RANK(VyslekdyKluciU16[[#This Row],[Součet]],VyslekdyKluciU16[Součet]),"-" &amp; RANK(VyslekdyKluciU16[[#This Row],[Součet]],VyslekdyKluciU16[Součet]))</f>
        <v>1</v>
      </c>
    </row>
    <row r="63" spans="2:16" x14ac:dyDescent="0.35">
      <c r="B63" t="s">
        <v>148</v>
      </c>
      <c r="C63" t="s">
        <v>197</v>
      </c>
      <c r="D63" t="s">
        <v>194</v>
      </c>
      <c r="E63" t="s">
        <v>233</v>
      </c>
      <c r="F63" s="5">
        <v>30</v>
      </c>
      <c r="G63" s="5">
        <v>40</v>
      </c>
      <c r="H63" s="5">
        <v>37</v>
      </c>
      <c r="I63" s="5">
        <v>39</v>
      </c>
      <c r="J63" s="5">
        <v>50</v>
      </c>
      <c r="K63" s="5">
        <v>60</v>
      </c>
      <c r="L63" s="5">
        <v>50</v>
      </c>
      <c r="M63" s="5"/>
      <c r="N63" s="5"/>
      <c r="O63">
        <f>SUM(VyslekdyKluciU16[[#This Row],[c1]:[c9]])</f>
        <v>306</v>
      </c>
      <c r="P63">
        <f>IF(VyslekdyKluciU16[[#This Row],[In/Out]]="In",RANK(VyslekdyKluciU16[[#This Row],[Součet]],VyslekdyKluciU16[Součet]),"-" &amp; RANK(VyslekdyKluciU16[[#This Row],[Součet]],VyslekdyKluciU16[Součet]))</f>
        <v>2</v>
      </c>
    </row>
    <row r="64" spans="2:16" x14ac:dyDescent="0.35">
      <c r="B64" t="s">
        <v>79</v>
      </c>
      <c r="C64" t="s">
        <v>171</v>
      </c>
      <c r="D64" t="s">
        <v>170</v>
      </c>
      <c r="E64" t="s">
        <v>233</v>
      </c>
      <c r="F64" s="5">
        <v>30</v>
      </c>
      <c r="G64" s="5">
        <v>40</v>
      </c>
      <c r="H64" s="5">
        <v>35</v>
      </c>
      <c r="I64" s="5">
        <v>40</v>
      </c>
      <c r="J64" s="5">
        <v>50</v>
      </c>
      <c r="K64" s="5">
        <v>60</v>
      </c>
      <c r="L64" s="5">
        <v>50</v>
      </c>
      <c r="M64" s="5"/>
      <c r="N64" s="5"/>
      <c r="O64">
        <f>SUM(VyslekdyKluciU16[[#This Row],[c1]:[c9]])</f>
        <v>305</v>
      </c>
      <c r="P64">
        <f>IF(VyslekdyKluciU16[[#This Row],[In/Out]]="In",RANK(VyslekdyKluciU16[[#This Row],[Součet]],VyslekdyKluciU16[Součet]),"-" &amp; RANK(VyslekdyKluciU16[[#This Row],[Součet]],VyslekdyKluciU16[Součet]))</f>
        <v>4</v>
      </c>
    </row>
    <row r="65" spans="2:16" x14ac:dyDescent="0.35">
      <c r="B65" t="s">
        <v>145</v>
      </c>
      <c r="C65" t="s">
        <v>173</v>
      </c>
      <c r="D65" t="s">
        <v>174</v>
      </c>
      <c r="E65" t="s">
        <v>233</v>
      </c>
      <c r="F65" s="5">
        <v>30</v>
      </c>
      <c r="G65" s="5">
        <v>40</v>
      </c>
      <c r="H65" s="5">
        <v>50</v>
      </c>
      <c r="I65" s="5">
        <v>40</v>
      </c>
      <c r="J65" s="5">
        <v>50</v>
      </c>
      <c r="K65" s="5">
        <v>35</v>
      </c>
      <c r="L65" s="5">
        <v>50</v>
      </c>
      <c r="M65" s="5"/>
      <c r="N65" s="5"/>
      <c r="O65">
        <f>SUM(VyslekdyKluciU16[[#This Row],[c1]:[c9]])</f>
        <v>295</v>
      </c>
      <c r="P65">
        <f>IF(VyslekdyKluciU16[[#This Row],[In/Out]]="In",RANK(VyslekdyKluciU16[[#This Row],[Součet]],VyslekdyKluciU16[Součet]),"-" &amp; RANK(VyslekdyKluciU16[[#This Row],[Součet]],VyslekdyKluciU16[Součet]))</f>
        <v>5</v>
      </c>
    </row>
    <row r="66" spans="2:16" x14ac:dyDescent="0.35">
      <c r="B66" t="s">
        <v>146</v>
      </c>
      <c r="C66" t="s">
        <v>207</v>
      </c>
      <c r="D66" t="s">
        <v>204</v>
      </c>
      <c r="E66" t="s">
        <v>233</v>
      </c>
      <c r="F66" s="5">
        <v>20</v>
      </c>
      <c r="G66" s="5">
        <v>40</v>
      </c>
      <c r="H66" s="5">
        <v>28</v>
      </c>
      <c r="I66" s="5">
        <v>40</v>
      </c>
      <c r="J66" s="5">
        <v>50</v>
      </c>
      <c r="K66" s="5">
        <v>24</v>
      </c>
      <c r="L66" s="5">
        <v>50</v>
      </c>
      <c r="M66" s="5"/>
      <c r="N66" s="5"/>
      <c r="O66">
        <f>SUM(VyslekdyKluciU16[[#This Row],[c1]:[c9]])</f>
        <v>252</v>
      </c>
      <c r="P66">
        <f>IF(VyslekdyKluciU16[[#This Row],[In/Out]]="In",RANK(VyslekdyKluciU16[[#This Row],[Součet]],VyslekdyKluciU16[Součet]),"-" &amp; RANK(VyslekdyKluciU16[[#This Row],[Součet]],VyslekdyKluciU16[Součet]))</f>
        <v>6</v>
      </c>
    </row>
    <row r="67" spans="2:16" x14ac:dyDescent="0.35">
      <c r="B67" t="s">
        <v>149</v>
      </c>
      <c r="C67" t="s">
        <v>196</v>
      </c>
      <c r="D67" t="s">
        <v>194</v>
      </c>
      <c r="E67" t="s">
        <v>233</v>
      </c>
      <c r="F67" s="5">
        <v>30</v>
      </c>
      <c r="G67" s="5">
        <v>30</v>
      </c>
      <c r="H67" s="5">
        <v>25</v>
      </c>
      <c r="I67" s="5">
        <v>40</v>
      </c>
      <c r="J67" s="5">
        <v>20</v>
      </c>
      <c r="K67" s="5">
        <v>23</v>
      </c>
      <c r="L67" s="5">
        <v>50</v>
      </c>
      <c r="M67" s="5"/>
      <c r="N67" s="5"/>
      <c r="O67">
        <f>SUM(VyslekdyKluciU16[[#This Row],[c1]:[c9]])</f>
        <v>218</v>
      </c>
      <c r="P67">
        <f>IF(VyslekdyKluciU16[[#This Row],[In/Out]]="In",RANK(VyslekdyKluciU16[[#This Row],[Součet]],VyslekdyKluciU16[Součet]),"-" &amp; RANK(VyslekdyKluciU16[[#This Row],[Součet]],VyslekdyKluciU16[Součet]))</f>
        <v>7</v>
      </c>
    </row>
    <row r="68" spans="2:16" x14ac:dyDescent="0.35">
      <c r="B68" t="s">
        <v>78</v>
      </c>
      <c r="C68" t="s">
        <v>179</v>
      </c>
      <c r="D68" t="s">
        <v>176</v>
      </c>
      <c r="E68" t="s">
        <v>233</v>
      </c>
      <c r="F68" s="5">
        <v>20</v>
      </c>
      <c r="G68" s="5">
        <v>40</v>
      </c>
      <c r="H68" s="5">
        <v>30</v>
      </c>
      <c r="I68" s="5">
        <v>39</v>
      </c>
      <c r="J68" s="5">
        <v>15</v>
      </c>
      <c r="K68" s="5">
        <v>24</v>
      </c>
      <c r="L68" s="5">
        <v>50</v>
      </c>
      <c r="M68" s="5"/>
      <c r="N68" s="5"/>
      <c r="O68">
        <f>SUM(VyslekdyKluciU16[[#This Row],[c1]:[c9]])</f>
        <v>218</v>
      </c>
      <c r="P68">
        <f>IF(VyslekdyKluciU16[[#This Row],[In/Out]]="In",RANK(VyslekdyKluciU16[[#This Row],[Součet]],VyslekdyKluciU16[Součet]),"-" &amp; RANK(VyslekdyKluciU16[[#This Row],[Součet]],VyslekdyKluciU16[Součet]))</f>
        <v>7</v>
      </c>
    </row>
    <row r="69" spans="2:16" x14ac:dyDescent="0.35">
      <c r="B69" t="s">
        <v>80</v>
      </c>
      <c r="C69" t="s">
        <v>192</v>
      </c>
      <c r="D69" t="s">
        <v>180</v>
      </c>
      <c r="E69" t="s">
        <v>233</v>
      </c>
      <c r="F69" s="5">
        <v>30</v>
      </c>
      <c r="G69" s="5">
        <v>40</v>
      </c>
      <c r="H69" s="5">
        <v>25</v>
      </c>
      <c r="I69" s="5">
        <v>33</v>
      </c>
      <c r="J69" s="5">
        <v>15</v>
      </c>
      <c r="K69" s="5">
        <v>24</v>
      </c>
      <c r="L69" s="5">
        <v>50</v>
      </c>
      <c r="M69" s="5"/>
      <c r="N69" s="5"/>
      <c r="O69">
        <f>SUM(VyslekdyKluciU16[[#This Row],[c1]:[c9]])</f>
        <v>217</v>
      </c>
      <c r="P69">
        <f>IF(VyslekdyKluciU16[[#This Row],[In/Out]]="In",RANK(VyslekdyKluciU16[[#This Row],[Součet]],VyslekdyKluciU16[Součet]),"-" &amp; RANK(VyslekdyKluciU16[[#This Row],[Součet]],VyslekdyKluciU16[Součet]))</f>
        <v>9</v>
      </c>
    </row>
    <row r="70" spans="2:16" x14ac:dyDescent="0.35">
      <c r="B70" t="s">
        <v>150</v>
      </c>
      <c r="C70" t="s">
        <v>211</v>
      </c>
      <c r="D70" t="s">
        <v>210</v>
      </c>
      <c r="E70" t="s">
        <v>233</v>
      </c>
      <c r="F70" s="5">
        <v>30</v>
      </c>
      <c r="G70" s="5">
        <v>30</v>
      </c>
      <c r="H70" s="5">
        <v>28</v>
      </c>
      <c r="I70" s="5">
        <v>38</v>
      </c>
      <c r="J70" s="5">
        <v>15</v>
      </c>
      <c r="K70" s="5">
        <v>23</v>
      </c>
      <c r="L70" s="5">
        <v>50</v>
      </c>
      <c r="M70" s="5"/>
      <c r="N70" s="5"/>
      <c r="O70">
        <f>SUM(VyslekdyKluciU16[[#This Row],[c1]:[c9]])</f>
        <v>214</v>
      </c>
      <c r="P70">
        <f>IF(VyslekdyKluciU16[[#This Row],[In/Out]]="In",RANK(VyslekdyKluciU16[[#This Row],[Součet]],VyslekdyKluciU16[Součet]),"-" &amp; RANK(VyslekdyKluciU16[[#This Row],[Součet]],VyslekdyKluciU16[Součet]))</f>
        <v>10</v>
      </c>
    </row>
    <row r="71" spans="2:16" x14ac:dyDescent="0.35">
      <c r="B71" t="s">
        <v>151</v>
      </c>
      <c r="C71" t="s">
        <v>220</v>
      </c>
      <c r="D71" t="s">
        <v>221</v>
      </c>
      <c r="E71" t="s">
        <v>233</v>
      </c>
      <c r="F71" s="5">
        <v>20</v>
      </c>
      <c r="G71" s="5">
        <v>40</v>
      </c>
      <c r="H71" s="5">
        <v>35</v>
      </c>
      <c r="I71" s="5">
        <v>28</v>
      </c>
      <c r="J71" s="5">
        <v>15</v>
      </c>
      <c r="K71" s="5">
        <v>0</v>
      </c>
      <c r="L71" s="5">
        <v>35</v>
      </c>
      <c r="M71" s="5"/>
      <c r="N71" s="5"/>
      <c r="O71">
        <f>SUM(VyslekdyKluciU16[[#This Row],[c1]:[c9]])</f>
        <v>173</v>
      </c>
      <c r="P71">
        <f>IF(VyslekdyKluciU16[[#This Row],[In/Out]]="In",RANK(VyslekdyKluciU16[[#This Row],[Součet]],VyslekdyKluciU16[Součet]),"-" &amp; RANK(VyslekdyKluciU16[[#This Row],[Součet]],VyslekdyKluciU16[Součet]))</f>
        <v>11</v>
      </c>
    </row>
    <row r="72" spans="2:16" x14ac:dyDescent="0.35">
      <c r="B72" t="s">
        <v>77</v>
      </c>
      <c r="C72" t="s">
        <v>222</v>
      </c>
      <c r="D72" t="s">
        <v>221</v>
      </c>
      <c r="E72" t="s">
        <v>233</v>
      </c>
      <c r="F72" s="5">
        <v>20</v>
      </c>
      <c r="G72" s="5">
        <v>25</v>
      </c>
      <c r="H72" s="5">
        <v>0</v>
      </c>
      <c r="I72" s="5">
        <v>0</v>
      </c>
      <c r="J72" s="5">
        <v>10</v>
      </c>
      <c r="K72" s="5">
        <v>0</v>
      </c>
      <c r="L72" s="5">
        <v>35</v>
      </c>
      <c r="M72" s="5"/>
      <c r="N72" s="5"/>
      <c r="O72">
        <f>SUM(VyslekdyKluciU16[[#This Row],[c1]:[c9]])</f>
        <v>90</v>
      </c>
      <c r="P72">
        <f>IF(VyslekdyKluciU16[[#This Row],[In/Out]]="In",RANK(VyslekdyKluciU16[[#This Row],[Součet]],VyslekdyKluciU16[Součet]),"-" &amp; RANK(VyslekdyKluciU16[[#This Row],[Součet]],VyslekdyKluciU16[Součet]))</f>
        <v>12</v>
      </c>
    </row>
    <row r="73" spans="2:16" x14ac:dyDescent="0.35">
      <c r="F73" s="5"/>
      <c r="G73" s="5"/>
      <c r="H73" s="5"/>
      <c r="I73" s="5"/>
      <c r="J73" s="5"/>
      <c r="K73" s="5"/>
      <c r="L73" s="5"/>
      <c r="M73" s="5"/>
      <c r="N73" s="5"/>
    </row>
    <row r="74" spans="2:16" x14ac:dyDescent="0.35">
      <c r="B74" s="5"/>
      <c r="F74" s="5"/>
      <c r="G74" s="5"/>
      <c r="H74" s="5"/>
      <c r="I74" s="5"/>
      <c r="J74" s="5"/>
      <c r="K74" s="5"/>
      <c r="L74" s="5"/>
      <c r="M74" s="5"/>
      <c r="N74" s="5"/>
    </row>
    <row r="75" spans="2:16" x14ac:dyDescent="0.35">
      <c r="B75" s="5"/>
      <c r="F75" s="5"/>
      <c r="G75" s="5"/>
      <c r="H75" s="5"/>
      <c r="I75" s="5"/>
      <c r="J75" s="5"/>
      <c r="K75" s="5"/>
      <c r="L75" s="5"/>
      <c r="M75" s="5"/>
      <c r="N75" s="5"/>
    </row>
    <row r="76" spans="2:16" x14ac:dyDescent="0.35">
      <c r="B76" t="s">
        <v>143</v>
      </c>
      <c r="C76" t="s">
        <v>223</v>
      </c>
      <c r="D76" t="s">
        <v>234</v>
      </c>
      <c r="E76" t="s">
        <v>236</v>
      </c>
      <c r="F76" s="5">
        <v>30</v>
      </c>
      <c r="G76" s="5">
        <v>40</v>
      </c>
      <c r="H76" s="5">
        <v>36</v>
      </c>
      <c r="I76" s="5">
        <v>40</v>
      </c>
      <c r="J76" s="5">
        <v>50</v>
      </c>
      <c r="K76" s="5">
        <v>60</v>
      </c>
      <c r="L76" s="5">
        <v>50</v>
      </c>
      <c r="M76" s="5"/>
      <c r="N76" s="5"/>
      <c r="O76">
        <f>SUM(VyslekdyKluciU16[[#This Row],[c1]:[c9]])</f>
        <v>306</v>
      </c>
      <c r="P76" t="str">
        <f>IF(VyslekdyKluciU16[[#This Row],[In/Out]]="In",RANK(VyslekdyKluciU16[[#This Row],[Součet]],VyslekdyKluciU16[Součet]),"-" &amp; RANK(VyslekdyKluciU16[[#This Row],[Součet]],VyslekdyKluciU16[Součet]))</f>
        <v>-2</v>
      </c>
    </row>
  </sheetData>
  <phoneticPr fontId="2" type="noConversion"/>
  <conditionalFormatting sqref="E5:E10 E12:E19">
    <cfRule type="containsText" dxfId="33" priority="7" operator="containsText" text="Out">
      <formula>NOT(ISERROR(SEARCH("Out",E5)))</formula>
    </cfRule>
    <cfRule type="containsText" dxfId="32" priority="8" operator="containsText" text="In">
      <formula>NOT(ISERROR(SEARCH("In",E5)))</formula>
    </cfRule>
  </conditionalFormatting>
  <conditionalFormatting sqref="E24:E38">
    <cfRule type="containsText" dxfId="31" priority="5" operator="containsText" text="Out">
      <formula>NOT(ISERROR(SEARCH("Out",E24)))</formula>
    </cfRule>
    <cfRule type="containsText" dxfId="30" priority="6" operator="containsText" text="In">
      <formula>NOT(ISERROR(SEARCH("In",E24)))</formula>
    </cfRule>
  </conditionalFormatting>
  <conditionalFormatting sqref="E43:E57">
    <cfRule type="containsText" dxfId="29" priority="3" operator="containsText" text="Out">
      <formula>NOT(ISERROR(SEARCH("Out",E43)))</formula>
    </cfRule>
    <cfRule type="containsText" dxfId="28" priority="4" operator="containsText" text="In">
      <formula>NOT(ISERROR(SEARCH("In",E43)))</formula>
    </cfRule>
  </conditionalFormatting>
  <conditionalFormatting sqref="E62:E74">
    <cfRule type="containsText" dxfId="27" priority="2" operator="containsText" text="In">
      <formula>NOT(ISERROR(SEARCH("In",E62)))</formula>
    </cfRule>
  </conditionalFormatting>
  <conditionalFormatting sqref="E62:E76">
    <cfRule type="containsText" dxfId="26" priority="1" operator="containsText" text="Out">
      <formula>NOT(ISERROR(SEARCH("Out",E62)))</formula>
    </cfRule>
  </conditionalFormatting>
  <conditionalFormatting sqref="P5:P19">
    <cfRule type="colorScale" priority="13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16">
      <colorScale>
        <cfvo type="num" val="1"/>
        <cfvo type="num" val="15"/>
        <color theme="9"/>
        <color rgb="FFFF0000"/>
      </colorScale>
    </cfRule>
    <cfRule type="colorScale" priority="17">
      <colorScale>
        <cfvo type="num" val="1"/>
        <cfvo type="num" val="15"/>
        <color rgb="FFFF7128"/>
        <color rgb="FFFFEF9C"/>
      </colorScale>
    </cfRule>
    <cfRule type="colorScale" priority="19">
      <colorScale>
        <cfvo type="num" val="1"/>
        <cfvo type="num" val="15"/>
        <color theme="9"/>
        <color rgb="FFFF0000"/>
      </colorScale>
    </cfRule>
  </conditionalFormatting>
  <conditionalFormatting sqref="P24:P38">
    <cfRule type="colorScale" priority="12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18">
      <colorScale>
        <cfvo type="num" val="1"/>
        <cfvo type="num" val="15"/>
        <color theme="9"/>
        <color rgb="FFFF0000"/>
      </colorScale>
    </cfRule>
  </conditionalFormatting>
  <conditionalFormatting sqref="P43:P57">
    <cfRule type="colorScale" priority="11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15">
      <colorScale>
        <cfvo type="num" val="1"/>
        <cfvo type="num" val="15"/>
        <color theme="9"/>
        <color rgb="FFFF0000"/>
      </colorScale>
    </cfRule>
  </conditionalFormatting>
  <conditionalFormatting sqref="P62:P76">
    <cfRule type="colorScale" priority="14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pageMargins left="0.7" right="0.7" top="0.78740157499999996" bottom="0.78740157499999996" header="0.3" footer="0.3"/>
  <pageSetup paperSize="9" orientation="portrait" r:id="rId1"/>
  <drawing r:id="rId2"/>
  <tableParts count="4"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A95F71E-7811-45A5-9D5B-160C0198A446}">
          <x14:formula1>
            <xm:f>Listina!$C$43:$C$57</xm:f>
          </x14:formula1>
          <xm:sqref>C43:C57</xm:sqref>
        </x14:dataValidation>
        <x14:dataValidation type="list" allowBlank="1" showInputMessage="1" showErrorMessage="1" xr:uid="{A4B7FB83-30B3-4FC8-B229-09628C776950}">
          <x14:formula1>
            <xm:f>Listina!$D$43:$D$57</xm:f>
          </x14:formula1>
          <xm:sqref>D43:D57</xm:sqref>
        </x14:dataValidation>
        <x14:dataValidation type="list" allowBlank="1" showInputMessage="1" showErrorMessage="1" xr:uid="{49DF8C1A-CDD3-4C37-9DE8-403020CE51A5}">
          <x14:formula1>
            <xm:f>Listina!$F$24:$F$38</xm:f>
          </x14:formula1>
          <xm:sqref>E24:E38</xm:sqref>
        </x14:dataValidation>
        <x14:dataValidation type="list" allowBlank="1" showInputMessage="1" showErrorMessage="1" xr:uid="{8B84EA30-4EEF-4DA3-8FDC-DD3F670AB05F}">
          <x14:formula1>
            <xm:f>Listina!$F$43:$F$57</xm:f>
          </x14:formula1>
          <xm:sqref>E43:E57</xm:sqref>
        </x14:dataValidation>
        <x14:dataValidation type="list" allowBlank="1" showInputMessage="1" showErrorMessage="1" xr:uid="{64999301-53C0-40D8-8F3A-F1B3A25D7CDD}">
          <x14:formula1>
            <xm:f>Listina!$F$62:$F$76</xm:f>
          </x14:formula1>
          <xm:sqref>E62:E76</xm:sqref>
        </x14:dataValidation>
        <x14:dataValidation type="list" allowBlank="1" showInputMessage="1" showErrorMessage="1" xr:uid="{B203F6F8-139E-419A-B849-A326A0B298E1}">
          <x14:formula1>
            <xm:f>Listina!$C$62:$C$76</xm:f>
          </x14:formula1>
          <xm:sqref>C62:C76</xm:sqref>
        </x14:dataValidation>
        <x14:dataValidation type="list" allowBlank="1" showInputMessage="1" showErrorMessage="1" xr:uid="{6AC39152-2C16-4405-8C5C-A8784C542E19}">
          <x14:formula1>
            <xm:f>Listina!$D$62:$D$76</xm:f>
          </x14:formula1>
          <xm:sqref>D62:D76</xm:sqref>
        </x14:dataValidation>
        <x14:dataValidation type="list" allowBlank="1" showInputMessage="1" showErrorMessage="1" xr:uid="{461C1770-94C7-4FBE-A457-7618F21DE89E}">
          <x14:formula1>
            <xm:f>Listina!$F$5:$F$19</xm:f>
          </x14:formula1>
          <xm:sqref>E12:E19 E5:E10</xm:sqref>
        </x14:dataValidation>
        <x14:dataValidation type="list" allowBlank="1" showInputMessage="1" showErrorMessage="1" xr:uid="{B9CD04FF-602B-4241-B036-404C69DA500B}">
          <x14:formula1>
            <xm:f>Listina!$C$24:$C$38</xm:f>
          </x14:formula1>
          <xm:sqref>C24:C38</xm:sqref>
        </x14:dataValidation>
        <x14:dataValidation type="list" allowBlank="1" showInputMessage="1" showErrorMessage="1" xr:uid="{47A9CF27-828D-459F-934F-C0C3E957F56C}">
          <x14:formula1>
            <xm:f>Listina!$D$24:$D$38</xm:f>
          </x14:formula1>
          <xm:sqref>D24:D38</xm:sqref>
        </x14:dataValidation>
        <x14:dataValidation type="list" allowBlank="1" showInputMessage="1" showErrorMessage="1" xr:uid="{9829F307-0F0D-4915-AC58-5FC853A5BB01}">
          <x14:formula1>
            <xm:f>Listina!$C$5:$C$19</xm:f>
          </x14:formula1>
          <xm:sqref>C12:C19 C5:C10</xm:sqref>
        </x14:dataValidation>
        <x14:dataValidation type="list" allowBlank="1" showInputMessage="1" showErrorMessage="1" xr:uid="{84ECBFB8-DB69-4EED-84CF-0AF5F59C175A}">
          <x14:formula1>
            <xm:f>Listina!$D$5:$D$19</xm:f>
          </x14:formula1>
          <xm:sqref>D12:D19 D5:D10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8A607-6D24-4FF6-A0C2-6BA1E9F511F1}">
  <dimension ref="B2:P76"/>
  <sheetViews>
    <sheetView workbookViewId="0">
      <selection activeCell="B33" sqref="B33:B34"/>
    </sheetView>
  </sheetViews>
  <sheetFormatPr defaultRowHeight="14.5" x14ac:dyDescent="0.35"/>
  <cols>
    <col min="2" max="2" width="10" customWidth="1"/>
    <col min="3" max="3" width="27.26953125" customWidth="1"/>
    <col min="4" max="4" width="14" customWidth="1"/>
    <col min="5" max="13" width="8.7265625" customWidth="1"/>
    <col min="15" max="15" width="8.7265625" customWidth="1"/>
  </cols>
  <sheetData>
    <row r="2" spans="2:16" x14ac:dyDescent="0.35">
      <c r="B2" s="1" t="s">
        <v>20</v>
      </c>
    </row>
    <row r="3" spans="2:16" x14ac:dyDescent="0.35">
      <c r="B3" s="1" t="s">
        <v>5</v>
      </c>
    </row>
    <row r="4" spans="2:16" x14ac:dyDescent="0.35">
      <c r="B4" t="s">
        <v>34</v>
      </c>
      <c r="C4" t="s">
        <v>0</v>
      </c>
      <c r="D4" t="s">
        <v>1</v>
      </c>
      <c r="E4" t="s">
        <v>83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</row>
    <row r="5" spans="2:16" x14ac:dyDescent="0.35">
      <c r="B5" t="s">
        <v>103</v>
      </c>
      <c r="C5" t="s">
        <v>182</v>
      </c>
      <c r="D5" t="s">
        <v>180</v>
      </c>
      <c r="E5" t="s">
        <v>233</v>
      </c>
      <c r="F5" s="5">
        <v>23</v>
      </c>
      <c r="G5" s="5">
        <v>40</v>
      </c>
      <c r="H5" s="5">
        <v>50</v>
      </c>
      <c r="I5" s="5">
        <v>40</v>
      </c>
      <c r="J5" s="5">
        <v>50</v>
      </c>
      <c r="K5" s="5">
        <v>40</v>
      </c>
      <c r="L5" s="5">
        <v>20</v>
      </c>
      <c r="M5" s="5"/>
      <c r="N5" s="5"/>
      <c r="O5">
        <f>SUM(VyslekdyHolkyU10[[#This Row],[c1]:[c9]])</f>
        <v>263</v>
      </c>
      <c r="P5">
        <f>IF(VyslekdyHolkyU10[[#This Row],[In/Out]]="In",RANK(VyslekdyHolkyU10[[#This Row],[Součet]],VyslekdyHolkyU10[Součet]),"-" &amp; RANK(VyslekdyHolkyU10[[#This Row],[Součet]],VyslekdyHolkyU10[Součet]))</f>
        <v>1</v>
      </c>
    </row>
    <row r="6" spans="2:16" x14ac:dyDescent="0.35">
      <c r="B6" t="s">
        <v>98</v>
      </c>
      <c r="C6" t="s">
        <v>205</v>
      </c>
      <c r="D6" t="s">
        <v>204</v>
      </c>
      <c r="E6" t="s">
        <v>233</v>
      </c>
      <c r="F6" s="5">
        <v>23</v>
      </c>
      <c r="G6" s="5">
        <v>40</v>
      </c>
      <c r="H6" s="5">
        <v>50</v>
      </c>
      <c r="I6" s="5">
        <v>40</v>
      </c>
      <c r="J6" s="5">
        <v>50</v>
      </c>
      <c r="K6" s="5">
        <v>20</v>
      </c>
      <c r="L6" s="5">
        <v>20</v>
      </c>
      <c r="M6" s="5"/>
      <c r="N6" s="5"/>
      <c r="O6">
        <f>SUM(VyslekdyHolkyU10[[#This Row],[c1]:[c9]])</f>
        <v>243</v>
      </c>
      <c r="P6">
        <f>IF(VyslekdyHolkyU10[[#This Row],[In/Out]]="In",RANK(VyslekdyHolkyU10[[#This Row],[Součet]],VyslekdyHolkyU10[Součet]),"-" &amp; RANK(VyslekdyHolkyU10[[#This Row],[Součet]],VyslekdyHolkyU10[Součet]))</f>
        <v>2</v>
      </c>
    </row>
    <row r="7" spans="2:16" x14ac:dyDescent="0.35">
      <c r="B7" t="s">
        <v>99</v>
      </c>
      <c r="C7" t="s">
        <v>195</v>
      </c>
      <c r="D7" t="s">
        <v>194</v>
      </c>
      <c r="E7" t="s">
        <v>233</v>
      </c>
      <c r="F7" s="5">
        <v>20</v>
      </c>
      <c r="G7" s="5">
        <v>34</v>
      </c>
      <c r="H7" s="5">
        <v>20</v>
      </c>
      <c r="I7" s="5">
        <v>40</v>
      </c>
      <c r="J7" s="5">
        <v>15</v>
      </c>
      <c r="K7" s="5">
        <v>17</v>
      </c>
      <c r="L7" s="5">
        <v>20</v>
      </c>
      <c r="M7" s="5"/>
      <c r="N7" s="5"/>
      <c r="O7">
        <f>SUM(VyslekdyHolkyU10[[#This Row],[c1]:[c9]])</f>
        <v>166</v>
      </c>
      <c r="P7">
        <f>IF(VyslekdyHolkyU10[[#This Row],[In/Out]]="In",RANK(VyslekdyHolkyU10[[#This Row],[Součet]],VyslekdyHolkyU10[Součet]),"-" &amp; RANK(VyslekdyHolkyU10[[#This Row],[Součet]],VyslekdyHolkyU10[Součet]))</f>
        <v>3</v>
      </c>
    </row>
    <row r="8" spans="2:16" x14ac:dyDescent="0.35">
      <c r="B8" t="s">
        <v>101</v>
      </c>
      <c r="C8" t="s">
        <v>166</v>
      </c>
      <c r="D8" t="s">
        <v>167</v>
      </c>
      <c r="E8" t="s">
        <v>233</v>
      </c>
      <c r="F8" s="5">
        <v>20</v>
      </c>
      <c r="G8" s="5">
        <v>35</v>
      </c>
      <c r="H8" s="5">
        <v>45</v>
      </c>
      <c r="I8" s="5">
        <v>6</v>
      </c>
      <c r="J8" s="5">
        <v>15</v>
      </c>
      <c r="K8" s="5">
        <v>8</v>
      </c>
      <c r="L8" s="5">
        <v>22</v>
      </c>
      <c r="M8" s="5"/>
      <c r="N8" s="5"/>
      <c r="O8">
        <f>SUM(VyslekdyHolkyU10[[#This Row],[c1]:[c9]])</f>
        <v>151</v>
      </c>
      <c r="P8">
        <f>IF(VyslekdyHolkyU10[[#This Row],[In/Out]]="In",RANK(VyslekdyHolkyU10[[#This Row],[Součet]],VyslekdyHolkyU10[Součet]),"-" &amp; RANK(VyslekdyHolkyU10[[#This Row],[Součet]],VyslekdyHolkyU10[Součet]))</f>
        <v>4</v>
      </c>
    </row>
    <row r="9" spans="2:16" x14ac:dyDescent="0.35">
      <c r="B9" t="s">
        <v>100</v>
      </c>
      <c r="C9" t="s">
        <v>217</v>
      </c>
      <c r="D9" t="s">
        <v>210</v>
      </c>
      <c r="E9" t="s">
        <v>233</v>
      </c>
      <c r="F9" s="5">
        <v>12</v>
      </c>
      <c r="G9" s="5">
        <v>29</v>
      </c>
      <c r="H9" s="5">
        <v>40</v>
      </c>
      <c r="I9" s="5">
        <v>6</v>
      </c>
      <c r="J9" s="5">
        <v>15</v>
      </c>
      <c r="K9" s="5">
        <v>6</v>
      </c>
      <c r="L9" s="5">
        <v>20</v>
      </c>
      <c r="M9" s="5"/>
      <c r="N9" s="5"/>
      <c r="O9">
        <f>SUM(VyslekdyHolkyU10[[#This Row],[c1]:[c9]])</f>
        <v>128</v>
      </c>
      <c r="P9">
        <f>IF(VyslekdyHolkyU10[[#This Row],[In/Out]]="In",RANK(VyslekdyHolkyU10[[#This Row],[Součet]],VyslekdyHolkyU10[Součet]),"-" &amp; RANK(VyslekdyHolkyU10[[#This Row],[Součet]],VyslekdyHolkyU10[Součet]))</f>
        <v>5</v>
      </c>
    </row>
    <row r="10" spans="2:16" x14ac:dyDescent="0.35">
      <c r="B10" t="s">
        <v>104</v>
      </c>
      <c r="C10" t="s">
        <v>183</v>
      </c>
      <c r="D10" t="s">
        <v>180</v>
      </c>
      <c r="E10" t="s">
        <v>233</v>
      </c>
      <c r="F10" s="5">
        <v>15</v>
      </c>
      <c r="G10" s="5">
        <v>9</v>
      </c>
      <c r="H10" s="5">
        <v>20</v>
      </c>
      <c r="I10" s="5">
        <v>6</v>
      </c>
      <c r="J10" s="5">
        <v>10</v>
      </c>
      <c r="K10" s="5">
        <v>8</v>
      </c>
      <c r="L10" s="5">
        <v>20</v>
      </c>
      <c r="M10" s="5"/>
      <c r="N10" s="5"/>
      <c r="O10">
        <f>SUM(VyslekdyHolkyU10[[#This Row],[c1]:[c9]])</f>
        <v>88</v>
      </c>
      <c r="P10">
        <f>IF(VyslekdyHolkyU10[[#This Row],[In/Out]]="In",RANK(VyslekdyHolkyU10[[#This Row],[Součet]],VyslekdyHolkyU10[Součet]),"-" &amp; RANK(VyslekdyHolkyU10[[#This Row],[Součet]],VyslekdyHolkyU10[Součet]))</f>
        <v>6</v>
      </c>
    </row>
    <row r="11" spans="2:16" x14ac:dyDescent="0.35">
      <c r="B11" t="s">
        <v>102</v>
      </c>
      <c r="C11" t="s">
        <v>168</v>
      </c>
      <c r="D11" t="s">
        <v>167</v>
      </c>
      <c r="E11" t="s">
        <v>233</v>
      </c>
      <c r="F11" s="5">
        <v>10</v>
      </c>
      <c r="G11" s="5">
        <v>5</v>
      </c>
      <c r="H11" s="5">
        <v>20</v>
      </c>
      <c r="I11" s="5">
        <v>6</v>
      </c>
      <c r="J11" s="5">
        <v>10</v>
      </c>
      <c r="K11" s="5">
        <v>5</v>
      </c>
      <c r="L11" s="5">
        <v>20</v>
      </c>
      <c r="M11" s="5"/>
      <c r="N11" s="5"/>
      <c r="O11">
        <f>SUM(VyslekdyHolkyU10[[#This Row],[c1]:[c9]])</f>
        <v>76</v>
      </c>
      <c r="P11">
        <f>IF(VyslekdyHolkyU10[[#This Row],[In/Out]]="In",RANK(VyslekdyHolkyU10[[#This Row],[Součet]],VyslekdyHolkyU10[Součet]),"-" &amp; RANK(VyslekdyHolkyU10[[#This Row],[Součet]],VyslekdyHolkyU10[Součet]))</f>
        <v>7</v>
      </c>
    </row>
    <row r="12" spans="2:16" x14ac:dyDescent="0.35">
      <c r="B12" s="5"/>
      <c r="F12" s="5"/>
      <c r="G12" s="5"/>
      <c r="H12" s="5"/>
      <c r="I12" s="5"/>
      <c r="J12" s="5"/>
      <c r="K12" s="5"/>
      <c r="L12" s="5"/>
      <c r="M12" s="5"/>
      <c r="N12" s="5"/>
    </row>
    <row r="13" spans="2:16" x14ac:dyDescent="0.35">
      <c r="B13" s="5"/>
      <c r="F13" s="5"/>
      <c r="G13" s="5"/>
      <c r="H13" s="5"/>
      <c r="I13" s="5"/>
      <c r="J13" s="5"/>
      <c r="K13" s="5"/>
      <c r="L13" s="5"/>
      <c r="M13" s="5"/>
      <c r="N13" s="5"/>
    </row>
    <row r="14" spans="2:16" x14ac:dyDescent="0.35">
      <c r="B14" s="5"/>
      <c r="F14" s="5"/>
      <c r="G14" s="5"/>
      <c r="H14" s="5"/>
      <c r="I14" s="5"/>
      <c r="J14" s="5"/>
      <c r="K14" s="5"/>
      <c r="L14" s="5"/>
      <c r="M14" s="5"/>
      <c r="N14" s="5"/>
    </row>
    <row r="15" spans="2:16" x14ac:dyDescent="0.35">
      <c r="B15" s="5"/>
      <c r="F15" s="5"/>
      <c r="G15" s="5"/>
      <c r="H15" s="5"/>
      <c r="I15" s="5"/>
      <c r="J15" s="5"/>
      <c r="K15" s="5"/>
      <c r="L15" s="5"/>
      <c r="M15" s="5"/>
      <c r="N15" s="5"/>
    </row>
    <row r="16" spans="2:16" x14ac:dyDescent="0.35">
      <c r="B16" s="5"/>
      <c r="F16" s="5"/>
      <c r="G16" s="5"/>
      <c r="H16" s="5"/>
      <c r="I16" s="5"/>
      <c r="J16" s="5"/>
      <c r="K16" s="5"/>
      <c r="L16" s="5"/>
      <c r="M16" s="5"/>
      <c r="N16" s="5"/>
    </row>
    <row r="17" spans="2:16" x14ac:dyDescent="0.35">
      <c r="B17" s="5"/>
      <c r="F17" s="5"/>
      <c r="G17" s="5"/>
      <c r="H17" s="5"/>
      <c r="I17" s="5"/>
      <c r="J17" s="5"/>
      <c r="K17" s="5"/>
      <c r="L17" s="5"/>
      <c r="M17" s="5"/>
      <c r="N17" s="5"/>
    </row>
    <row r="18" spans="2:16" x14ac:dyDescent="0.35">
      <c r="B18" s="5"/>
      <c r="F18" s="5"/>
      <c r="G18" s="5"/>
      <c r="H18" s="5"/>
      <c r="I18" s="5"/>
      <c r="J18" s="5"/>
      <c r="K18" s="5"/>
      <c r="L18" s="5"/>
      <c r="M18" s="5"/>
      <c r="N18" s="5"/>
    </row>
    <row r="19" spans="2:16" x14ac:dyDescent="0.35">
      <c r="B19" s="5"/>
      <c r="F19" s="5"/>
      <c r="G19" s="5"/>
      <c r="H19" s="5"/>
      <c r="I19" s="5"/>
      <c r="J19" s="5"/>
      <c r="K19" s="5"/>
      <c r="L19" s="5"/>
      <c r="M19" s="5"/>
      <c r="N19" s="5"/>
    </row>
    <row r="21" spans="2:16" x14ac:dyDescent="0.35">
      <c r="B21" s="1" t="s">
        <v>20</v>
      </c>
    </row>
    <row r="22" spans="2:16" x14ac:dyDescent="0.35">
      <c r="B22" s="1" t="s">
        <v>6</v>
      </c>
    </row>
    <row r="23" spans="2:16" x14ac:dyDescent="0.35">
      <c r="B23" t="s">
        <v>34</v>
      </c>
      <c r="C23" t="s">
        <v>0</v>
      </c>
      <c r="D23" t="s">
        <v>1</v>
      </c>
      <c r="E23" t="s">
        <v>83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15</v>
      </c>
      <c r="M23" t="s">
        <v>16</v>
      </c>
      <c r="N23" t="s">
        <v>17</v>
      </c>
      <c r="O23" t="s">
        <v>18</v>
      </c>
      <c r="P23" t="s">
        <v>19</v>
      </c>
    </row>
    <row r="24" spans="2:16" x14ac:dyDescent="0.35">
      <c r="B24" t="s">
        <v>124</v>
      </c>
      <c r="C24" t="s">
        <v>185</v>
      </c>
      <c r="D24" t="s">
        <v>180</v>
      </c>
      <c r="E24" t="s">
        <v>233</v>
      </c>
      <c r="F24" s="5">
        <v>20</v>
      </c>
      <c r="G24" s="5">
        <v>40</v>
      </c>
      <c r="H24" s="5">
        <v>50</v>
      </c>
      <c r="I24" s="5">
        <v>40</v>
      </c>
      <c r="J24" s="5">
        <v>50</v>
      </c>
      <c r="K24" s="5">
        <v>40</v>
      </c>
      <c r="L24" s="5">
        <v>20</v>
      </c>
      <c r="M24" s="5"/>
      <c r="N24" s="5"/>
      <c r="O24">
        <f>SUM(VyslekdyHolkyU12[[#This Row],[c1]:[c9]])</f>
        <v>260</v>
      </c>
      <c r="P24">
        <f>IF(VyslekdyHolkyU12[[#This Row],[In/Out]]="In",RANK(VyslekdyHolkyU12[[#This Row],[Součet]],VyslekdyHolkyU12[Součet]),"-" &amp; RANK(VyslekdyHolkyU12[[#This Row],[Součet]],VyslekdyHolkyU12[Součet]))</f>
        <v>1</v>
      </c>
    </row>
    <row r="25" spans="2:16" x14ac:dyDescent="0.35">
      <c r="B25" t="s">
        <v>116</v>
      </c>
      <c r="C25" t="s">
        <v>238</v>
      </c>
      <c r="D25" t="s">
        <v>194</v>
      </c>
      <c r="E25" t="s">
        <v>233</v>
      </c>
      <c r="F25" s="5">
        <v>30</v>
      </c>
      <c r="G25" s="5">
        <v>40</v>
      </c>
      <c r="H25" s="5">
        <v>50</v>
      </c>
      <c r="I25" s="5">
        <v>40</v>
      </c>
      <c r="J25" s="5">
        <v>50</v>
      </c>
      <c r="K25" s="5">
        <v>20</v>
      </c>
      <c r="L25" s="5">
        <v>20</v>
      </c>
      <c r="M25" s="5"/>
      <c r="N25" s="5"/>
      <c r="O25">
        <f>SUM(VyslekdyHolkyU12[[#This Row],[c1]:[c9]])</f>
        <v>250</v>
      </c>
      <c r="P25">
        <f>IF(VyslekdyHolkyU12[[#This Row],[In/Out]]="In",RANK(VyslekdyHolkyU12[[#This Row],[Součet]],VyslekdyHolkyU12[Součet]),"-" &amp; RANK(VyslekdyHolkyU12[[#This Row],[Součet]],VyslekdyHolkyU12[Součet]))</f>
        <v>2</v>
      </c>
    </row>
    <row r="26" spans="2:16" x14ac:dyDescent="0.35">
      <c r="B26" t="s">
        <v>120</v>
      </c>
      <c r="C26" t="s">
        <v>216</v>
      </c>
      <c r="D26" t="s">
        <v>210</v>
      </c>
      <c r="E26" t="s">
        <v>233</v>
      </c>
      <c r="F26" s="5">
        <v>20</v>
      </c>
      <c r="G26" s="5">
        <v>40</v>
      </c>
      <c r="H26" s="5">
        <v>50</v>
      </c>
      <c r="I26" s="5">
        <v>40</v>
      </c>
      <c r="J26" s="5">
        <v>50</v>
      </c>
      <c r="K26" s="5">
        <v>18</v>
      </c>
      <c r="L26" s="5">
        <v>20</v>
      </c>
      <c r="M26" s="5"/>
      <c r="N26" s="5"/>
      <c r="O26">
        <f>SUM(VyslekdyHolkyU12[[#This Row],[c1]:[c9]])</f>
        <v>238</v>
      </c>
      <c r="P26">
        <f>IF(VyslekdyHolkyU12[[#This Row],[In/Out]]="In",RANK(VyslekdyHolkyU12[[#This Row],[Součet]],VyslekdyHolkyU12[Součet]),"-" &amp; RANK(VyslekdyHolkyU12[[#This Row],[Součet]],VyslekdyHolkyU12[Součet]))</f>
        <v>3</v>
      </c>
    </row>
    <row r="27" spans="2:16" x14ac:dyDescent="0.35">
      <c r="B27" t="s">
        <v>121</v>
      </c>
      <c r="C27" t="s">
        <v>200</v>
      </c>
      <c r="D27" t="s">
        <v>199</v>
      </c>
      <c r="E27" t="s">
        <v>233</v>
      </c>
      <c r="F27" s="5">
        <v>23</v>
      </c>
      <c r="G27" s="5">
        <v>40</v>
      </c>
      <c r="H27" s="5">
        <v>50</v>
      </c>
      <c r="I27" s="5">
        <v>40</v>
      </c>
      <c r="J27" s="5">
        <v>20</v>
      </c>
      <c r="K27" s="5">
        <v>40</v>
      </c>
      <c r="L27" s="5">
        <v>20</v>
      </c>
      <c r="M27" s="5"/>
      <c r="N27" s="5"/>
      <c r="O27">
        <f>SUM(VyslekdyHolkyU12[[#This Row],[c1]:[c9]])</f>
        <v>233</v>
      </c>
      <c r="P27">
        <f>IF(VyslekdyHolkyU12[[#This Row],[In/Out]]="In",RANK(VyslekdyHolkyU12[[#This Row],[Součet]],VyslekdyHolkyU12[Součet]),"-" &amp; RANK(VyslekdyHolkyU12[[#This Row],[Součet]],VyslekdyHolkyU12[Součet]))</f>
        <v>4</v>
      </c>
    </row>
    <row r="28" spans="2:16" x14ac:dyDescent="0.35">
      <c r="B28" t="s">
        <v>117</v>
      </c>
      <c r="C28" t="s">
        <v>209</v>
      </c>
      <c r="D28" t="s">
        <v>210</v>
      </c>
      <c r="E28" t="s">
        <v>233</v>
      </c>
      <c r="F28" s="5">
        <v>22</v>
      </c>
      <c r="G28" s="5">
        <v>40</v>
      </c>
      <c r="H28" s="5">
        <v>50</v>
      </c>
      <c r="I28" s="5">
        <v>40</v>
      </c>
      <c r="J28" s="5">
        <v>15</v>
      </c>
      <c r="K28" s="5">
        <v>20</v>
      </c>
      <c r="L28" s="5">
        <v>20</v>
      </c>
      <c r="M28" s="5"/>
      <c r="N28" s="5"/>
      <c r="O28">
        <f>SUM(VyslekdyHolkyU12[[#This Row],[c1]:[c9]])</f>
        <v>207</v>
      </c>
      <c r="P28">
        <f>IF(VyslekdyHolkyU12[[#This Row],[In/Out]]="In",RANK(VyslekdyHolkyU12[[#This Row],[Součet]],VyslekdyHolkyU12[Součet]),"-" &amp; RANK(VyslekdyHolkyU12[[#This Row],[Součet]],VyslekdyHolkyU12[Součet]))</f>
        <v>5</v>
      </c>
    </row>
    <row r="29" spans="2:16" x14ac:dyDescent="0.35">
      <c r="B29" t="s">
        <v>53</v>
      </c>
      <c r="C29" t="s">
        <v>230</v>
      </c>
      <c r="D29" t="s">
        <v>180</v>
      </c>
      <c r="E29" t="s">
        <v>233</v>
      </c>
      <c r="F29" s="5">
        <v>20</v>
      </c>
      <c r="G29" s="5">
        <v>40</v>
      </c>
      <c r="H29" s="5">
        <v>50</v>
      </c>
      <c r="I29" s="5">
        <v>18</v>
      </c>
      <c r="J29" s="5">
        <v>40</v>
      </c>
      <c r="K29" s="5">
        <v>18</v>
      </c>
      <c r="L29" s="5">
        <v>20</v>
      </c>
      <c r="M29" s="5"/>
      <c r="N29" s="5"/>
      <c r="O29">
        <f>SUM(VyslekdyHolkyU12[[#This Row],[c1]:[c9]])</f>
        <v>206</v>
      </c>
      <c r="P29">
        <f>IF(VyslekdyHolkyU12[[#This Row],[In/Out]]="In",RANK(VyslekdyHolkyU12[[#This Row],[Součet]],VyslekdyHolkyU12[Součet]),"-" &amp; RANK(VyslekdyHolkyU12[[#This Row],[Součet]],VyslekdyHolkyU12[Součet]))</f>
        <v>6</v>
      </c>
    </row>
    <row r="30" spans="2:16" x14ac:dyDescent="0.35">
      <c r="B30" t="s">
        <v>123</v>
      </c>
      <c r="C30" t="s">
        <v>235</v>
      </c>
      <c r="D30" t="s">
        <v>167</v>
      </c>
      <c r="E30" t="s">
        <v>233</v>
      </c>
      <c r="F30" s="5">
        <v>20</v>
      </c>
      <c r="G30" s="5">
        <v>36</v>
      </c>
      <c r="H30" s="5">
        <v>45</v>
      </c>
      <c r="I30" s="5">
        <v>40</v>
      </c>
      <c r="J30" s="5">
        <v>20</v>
      </c>
      <c r="K30" s="5">
        <v>20</v>
      </c>
      <c r="L30" s="5">
        <v>20</v>
      </c>
      <c r="M30" s="5"/>
      <c r="N30" s="5"/>
      <c r="O30">
        <f>SUM(VyslekdyHolkyU12[[#This Row],[c1]:[c9]])</f>
        <v>201</v>
      </c>
      <c r="P30">
        <f>IF(VyslekdyHolkyU12[[#This Row],[In/Out]]="In",RANK(VyslekdyHolkyU12[[#This Row],[Součet]],VyslekdyHolkyU12[Součet]),"-" &amp; RANK(VyslekdyHolkyU12[[#This Row],[Součet]],VyslekdyHolkyU12[Součet]))</f>
        <v>7</v>
      </c>
    </row>
    <row r="31" spans="2:16" x14ac:dyDescent="0.35">
      <c r="B31" t="s">
        <v>122</v>
      </c>
      <c r="C31" t="s">
        <v>164</v>
      </c>
      <c r="D31" t="s">
        <v>162</v>
      </c>
      <c r="E31" t="s">
        <v>233</v>
      </c>
      <c r="F31" s="5">
        <v>22</v>
      </c>
      <c r="G31" s="5">
        <v>40</v>
      </c>
      <c r="H31" s="5">
        <v>50</v>
      </c>
      <c r="I31" s="5">
        <v>40</v>
      </c>
      <c r="J31" s="5">
        <v>15</v>
      </c>
      <c r="K31" s="5">
        <v>5</v>
      </c>
      <c r="L31" s="5">
        <v>20</v>
      </c>
      <c r="M31" s="5">
        <v>0</v>
      </c>
      <c r="N31" s="5">
        <v>0</v>
      </c>
      <c r="O31">
        <f>SUM(VyslekdyHolkyU12[[#This Row],[c1]:[c9]])</f>
        <v>192</v>
      </c>
      <c r="P31">
        <f>IF(VyslekdyHolkyU12[[#This Row],[In/Out]]="In",RANK(VyslekdyHolkyU12[[#This Row],[Součet]],VyslekdyHolkyU12[Součet]),"-" &amp; RANK(VyslekdyHolkyU12[[#This Row],[Součet]],VyslekdyHolkyU12[Součet]))</f>
        <v>8</v>
      </c>
    </row>
    <row r="32" spans="2:16" x14ac:dyDescent="0.35">
      <c r="B32" t="s">
        <v>54</v>
      </c>
      <c r="C32" t="s">
        <v>229</v>
      </c>
      <c r="D32" t="s">
        <v>180</v>
      </c>
      <c r="E32" t="s">
        <v>233</v>
      </c>
      <c r="F32" s="5">
        <v>20</v>
      </c>
      <c r="G32" s="5">
        <v>30</v>
      </c>
      <c r="H32" s="5">
        <v>45</v>
      </c>
      <c r="I32" s="5">
        <v>18</v>
      </c>
      <c r="J32" s="5">
        <v>15</v>
      </c>
      <c r="K32" s="5">
        <v>11</v>
      </c>
      <c r="L32" s="5">
        <v>20</v>
      </c>
      <c r="M32" s="5"/>
      <c r="N32" s="5"/>
      <c r="O32">
        <f>SUM(VyslekdyHolkyU12[[#This Row],[c1]:[c9]])</f>
        <v>159</v>
      </c>
      <c r="P32">
        <f>IF(VyslekdyHolkyU12[[#This Row],[In/Out]]="In",RANK(VyslekdyHolkyU12[[#This Row],[Součet]],VyslekdyHolkyU12[Součet]),"-" &amp; RANK(VyslekdyHolkyU12[[#This Row],[Součet]],VyslekdyHolkyU12[Součet]))</f>
        <v>9</v>
      </c>
    </row>
    <row r="33" spans="2:16" x14ac:dyDescent="0.35">
      <c r="F33" s="5"/>
      <c r="G33" s="5"/>
      <c r="H33" s="5"/>
      <c r="I33" s="5"/>
      <c r="J33" s="5"/>
      <c r="K33" s="5"/>
      <c r="L33" s="5"/>
      <c r="M33" s="5"/>
      <c r="N33" s="5"/>
    </row>
    <row r="34" spans="2:16" x14ac:dyDescent="0.35">
      <c r="F34" s="5"/>
      <c r="G34" s="5"/>
      <c r="H34" s="5"/>
      <c r="I34" s="5"/>
      <c r="J34" s="5"/>
      <c r="K34" s="5"/>
      <c r="L34" s="5"/>
      <c r="M34" s="5"/>
      <c r="N34" s="5"/>
    </row>
    <row r="35" spans="2:16" x14ac:dyDescent="0.35">
      <c r="B35" s="5"/>
      <c r="F35" s="5"/>
      <c r="G35" s="5"/>
      <c r="H35" s="5"/>
      <c r="I35" s="5"/>
      <c r="J35" s="5"/>
      <c r="K35" s="5"/>
      <c r="L35" s="5"/>
      <c r="M35" s="5"/>
      <c r="N35" s="5"/>
    </row>
    <row r="36" spans="2:16" x14ac:dyDescent="0.35">
      <c r="B36" s="5"/>
      <c r="F36" s="5"/>
      <c r="G36" s="5"/>
      <c r="H36" s="5"/>
      <c r="I36" s="5"/>
      <c r="J36" s="5"/>
      <c r="K36" s="5"/>
      <c r="L36" s="5"/>
      <c r="M36" s="5"/>
      <c r="N36" s="5"/>
    </row>
    <row r="37" spans="2:16" x14ac:dyDescent="0.35">
      <c r="B37" s="5"/>
      <c r="F37" s="5"/>
      <c r="G37" s="5"/>
      <c r="H37" s="5"/>
      <c r="I37" s="5"/>
      <c r="J37" s="5"/>
      <c r="K37" s="5"/>
      <c r="L37" s="5"/>
      <c r="M37" s="5"/>
      <c r="N37" s="5"/>
    </row>
    <row r="38" spans="2:16" x14ac:dyDescent="0.35">
      <c r="B38" s="5"/>
      <c r="F38" s="5"/>
      <c r="G38" s="5"/>
      <c r="H38" s="5"/>
      <c r="I38" s="5"/>
      <c r="J38" s="5"/>
      <c r="K38" s="5"/>
      <c r="L38" s="5"/>
      <c r="M38" s="5"/>
      <c r="N38" s="5"/>
    </row>
    <row r="40" spans="2:16" x14ac:dyDescent="0.35">
      <c r="B40" s="1" t="s">
        <v>20</v>
      </c>
    </row>
    <row r="41" spans="2:16" x14ac:dyDescent="0.35">
      <c r="B41" s="1" t="s">
        <v>7</v>
      </c>
    </row>
    <row r="42" spans="2:16" x14ac:dyDescent="0.35">
      <c r="B42" t="s">
        <v>34</v>
      </c>
      <c r="C42" t="s">
        <v>0</v>
      </c>
      <c r="D42" t="s">
        <v>1</v>
      </c>
      <c r="E42" t="s">
        <v>83</v>
      </c>
      <c r="F42" t="s">
        <v>9</v>
      </c>
      <c r="G42" t="s">
        <v>10</v>
      </c>
      <c r="H42" t="s">
        <v>11</v>
      </c>
      <c r="I42" t="s">
        <v>12</v>
      </c>
      <c r="J42" t="s">
        <v>13</v>
      </c>
      <c r="K42" t="s">
        <v>14</v>
      </c>
      <c r="L42" t="s">
        <v>15</v>
      </c>
      <c r="M42" t="s">
        <v>16</v>
      </c>
      <c r="N42" t="s">
        <v>17</v>
      </c>
      <c r="O42" t="s">
        <v>18</v>
      </c>
      <c r="P42" t="s">
        <v>19</v>
      </c>
    </row>
    <row r="43" spans="2:16" x14ac:dyDescent="0.35">
      <c r="B43" t="s">
        <v>134</v>
      </c>
      <c r="C43" t="s">
        <v>203</v>
      </c>
      <c r="D43" t="s">
        <v>204</v>
      </c>
      <c r="E43" t="s">
        <v>233</v>
      </c>
      <c r="F43" s="5">
        <v>30</v>
      </c>
      <c r="G43" s="5">
        <v>40</v>
      </c>
      <c r="H43" s="5">
        <v>32</v>
      </c>
      <c r="I43" s="5">
        <v>39</v>
      </c>
      <c r="J43" s="5">
        <v>50</v>
      </c>
      <c r="K43" s="5">
        <v>26</v>
      </c>
      <c r="L43" s="5">
        <v>50</v>
      </c>
      <c r="M43" s="5"/>
      <c r="N43" s="5"/>
      <c r="O43">
        <f>SUM(VyslekdyHolkyU14[[#This Row],[c1]:[c9]])</f>
        <v>267</v>
      </c>
      <c r="P43">
        <f>IF(VyslekdyHolkyU14[[#This Row],[In/Out]]="In",RANK(VyslekdyHolkyU14[[#This Row],[Součet]],VyslekdyHolkyU14[Součet]),"-" &amp; RANK(VyslekdyHolkyU14[[#This Row],[Součet]],VyslekdyHolkyU14[Součet]))</f>
        <v>1</v>
      </c>
    </row>
    <row r="44" spans="2:16" x14ac:dyDescent="0.35">
      <c r="B44" t="s">
        <v>136</v>
      </c>
      <c r="C44" t="s">
        <v>187</v>
      </c>
      <c r="D44" t="s">
        <v>180</v>
      </c>
      <c r="E44" t="s">
        <v>233</v>
      </c>
      <c r="F44" s="5">
        <v>25</v>
      </c>
      <c r="G44" s="5">
        <v>40</v>
      </c>
      <c r="H44" s="5">
        <v>26</v>
      </c>
      <c r="I44" s="5">
        <v>37</v>
      </c>
      <c r="J44" s="5">
        <v>50</v>
      </c>
      <c r="K44" s="5">
        <v>23</v>
      </c>
      <c r="L44" s="5">
        <v>50</v>
      </c>
      <c r="M44" s="5"/>
      <c r="N44" s="5"/>
      <c r="O44">
        <f>SUM(VyslekdyHolkyU14[[#This Row],[c1]:[c9]])</f>
        <v>251</v>
      </c>
      <c r="P44">
        <f>IF(VyslekdyHolkyU14[[#This Row],[In/Out]]="In",RANK(VyslekdyHolkyU14[[#This Row],[Součet]],VyslekdyHolkyU14[Součet]),"-" &amp; RANK(VyslekdyHolkyU14[[#This Row],[Součet]],VyslekdyHolkyU14[Součet]))</f>
        <v>2</v>
      </c>
    </row>
    <row r="45" spans="2:16" x14ac:dyDescent="0.35">
      <c r="B45" t="s">
        <v>137</v>
      </c>
      <c r="C45" t="s">
        <v>188</v>
      </c>
      <c r="D45" t="s">
        <v>180</v>
      </c>
      <c r="E45" t="s">
        <v>233</v>
      </c>
      <c r="F45" s="5">
        <v>30</v>
      </c>
      <c r="G45" s="5">
        <v>40</v>
      </c>
      <c r="H45" s="5">
        <v>25</v>
      </c>
      <c r="I45" s="5">
        <v>35</v>
      </c>
      <c r="J45" s="5">
        <v>15</v>
      </c>
      <c r="K45" s="5">
        <v>24</v>
      </c>
      <c r="L45" s="5">
        <v>50</v>
      </c>
      <c r="M45" s="5"/>
      <c r="N45" s="5"/>
      <c r="O45">
        <f>SUM(VyslekdyHolkyU14[[#This Row],[c1]:[c9]])</f>
        <v>219</v>
      </c>
      <c r="P45">
        <f>IF(VyslekdyHolkyU14[[#This Row],[In/Out]]="In",RANK(VyslekdyHolkyU14[[#This Row],[Součet]],VyslekdyHolkyU14[Součet]),"-" &amp; RANK(VyslekdyHolkyU14[[#This Row],[Součet]],VyslekdyHolkyU14[Součet]))</f>
        <v>3</v>
      </c>
    </row>
    <row r="46" spans="2:16" x14ac:dyDescent="0.35">
      <c r="B46" t="s">
        <v>138</v>
      </c>
      <c r="C46" t="s">
        <v>189</v>
      </c>
      <c r="D46" t="s">
        <v>180</v>
      </c>
      <c r="E46" t="s">
        <v>233</v>
      </c>
      <c r="F46" s="5">
        <v>30</v>
      </c>
      <c r="G46" s="5">
        <v>30</v>
      </c>
      <c r="H46" s="5">
        <v>22</v>
      </c>
      <c r="I46" s="5">
        <v>34</v>
      </c>
      <c r="J46" s="5">
        <v>50</v>
      </c>
      <c r="K46" s="5">
        <v>0</v>
      </c>
      <c r="L46" s="5">
        <v>35</v>
      </c>
      <c r="M46" s="5"/>
      <c r="N46" s="5"/>
      <c r="O46">
        <f>SUM(VyslekdyHolkyU14[[#This Row],[c1]:[c9]])</f>
        <v>201</v>
      </c>
      <c r="P46">
        <f>IF(VyslekdyHolkyU14[[#This Row],[In/Out]]="In",RANK(VyslekdyHolkyU14[[#This Row],[Součet]],VyslekdyHolkyU14[Součet]),"-" &amp; RANK(VyslekdyHolkyU14[[#This Row],[Součet]],VyslekdyHolkyU14[Součet]))</f>
        <v>4</v>
      </c>
    </row>
    <row r="47" spans="2:16" x14ac:dyDescent="0.35">
      <c r="B47" t="s">
        <v>139</v>
      </c>
      <c r="C47" t="s">
        <v>190</v>
      </c>
      <c r="D47" t="s">
        <v>180</v>
      </c>
      <c r="E47" t="s">
        <v>233</v>
      </c>
      <c r="F47" s="5">
        <v>16</v>
      </c>
      <c r="G47" s="5">
        <v>40</v>
      </c>
      <c r="H47" s="5">
        <v>22</v>
      </c>
      <c r="I47" s="5">
        <v>33</v>
      </c>
      <c r="J47" s="5">
        <v>25</v>
      </c>
      <c r="K47" s="5">
        <v>0</v>
      </c>
      <c r="L47" s="5">
        <v>50</v>
      </c>
      <c r="M47" s="5"/>
      <c r="N47" s="5"/>
      <c r="O47">
        <f>SUM(VyslekdyHolkyU14[[#This Row],[c1]:[c9]])</f>
        <v>186</v>
      </c>
      <c r="P47">
        <f>IF(VyslekdyHolkyU14[[#This Row],[In/Out]]="In",RANK(VyslekdyHolkyU14[[#This Row],[Součet]],VyslekdyHolkyU14[Součet]),"-" &amp; RANK(VyslekdyHolkyU14[[#This Row],[Součet]],VyslekdyHolkyU14[Součet]))</f>
        <v>5</v>
      </c>
    </row>
    <row r="48" spans="2:16" x14ac:dyDescent="0.35">
      <c r="B48" t="s">
        <v>135</v>
      </c>
      <c r="C48" t="s">
        <v>208</v>
      </c>
      <c r="D48" t="s">
        <v>204</v>
      </c>
      <c r="E48" t="s">
        <v>233</v>
      </c>
      <c r="F48" s="5">
        <v>23</v>
      </c>
      <c r="G48" s="5">
        <v>30</v>
      </c>
      <c r="H48" s="5">
        <v>30</v>
      </c>
      <c r="I48" s="5">
        <v>35</v>
      </c>
      <c r="J48" s="5">
        <v>15</v>
      </c>
      <c r="K48" s="5">
        <v>0</v>
      </c>
      <c r="L48" s="5">
        <v>50</v>
      </c>
      <c r="M48" s="5"/>
      <c r="N48" s="5"/>
      <c r="O48">
        <f>SUM(VyslekdyHolkyU14[[#This Row],[c1]:[c9]])</f>
        <v>183</v>
      </c>
      <c r="P48">
        <f>IF(VyslekdyHolkyU14[[#This Row],[In/Out]]="In",RANK(VyslekdyHolkyU14[[#This Row],[Součet]],VyslekdyHolkyU14[Součet]),"-" &amp; RANK(VyslekdyHolkyU14[[#This Row],[Součet]],VyslekdyHolkyU14[Součet]))</f>
        <v>6</v>
      </c>
    </row>
    <row r="49" spans="2:16" x14ac:dyDescent="0.35">
      <c r="B49" t="s">
        <v>140</v>
      </c>
      <c r="C49" t="s">
        <v>191</v>
      </c>
      <c r="D49" t="s">
        <v>180</v>
      </c>
      <c r="E49" t="s">
        <v>233</v>
      </c>
      <c r="F49" s="5">
        <v>20</v>
      </c>
      <c r="G49" s="5">
        <v>25</v>
      </c>
      <c r="H49" s="5">
        <v>22</v>
      </c>
      <c r="I49" s="5">
        <v>34</v>
      </c>
      <c r="J49" s="5">
        <v>15</v>
      </c>
      <c r="K49" s="5">
        <v>0</v>
      </c>
      <c r="L49" s="5">
        <v>50</v>
      </c>
      <c r="M49" s="5"/>
      <c r="N49" s="5"/>
      <c r="O49">
        <f>SUM(VyslekdyHolkyU14[[#This Row],[c1]:[c9]])</f>
        <v>166</v>
      </c>
      <c r="P49">
        <f>IF(VyslekdyHolkyU14[[#This Row],[In/Out]]="In",RANK(VyslekdyHolkyU14[[#This Row],[Součet]],VyslekdyHolkyU14[Součet]),"-" &amp; RANK(VyslekdyHolkyU14[[#This Row],[Součet]],VyslekdyHolkyU14[Součet]))</f>
        <v>7</v>
      </c>
    </row>
    <row r="50" spans="2:16" x14ac:dyDescent="0.35">
      <c r="B50" s="5"/>
      <c r="F50" s="5"/>
      <c r="G50" s="5"/>
      <c r="H50" s="5"/>
      <c r="I50" s="5"/>
      <c r="J50" s="5"/>
      <c r="K50" s="5"/>
      <c r="L50" s="5"/>
      <c r="M50" s="5"/>
      <c r="N50" s="5"/>
    </row>
    <row r="51" spans="2:16" x14ac:dyDescent="0.35">
      <c r="B51" s="5"/>
      <c r="F51" s="5"/>
      <c r="G51" s="5"/>
      <c r="H51" s="5"/>
      <c r="I51" s="5"/>
      <c r="J51" s="5"/>
      <c r="K51" s="5"/>
      <c r="L51" s="5"/>
      <c r="M51" s="5"/>
      <c r="N51" s="5"/>
    </row>
    <row r="52" spans="2:16" x14ac:dyDescent="0.35">
      <c r="B52" s="5"/>
      <c r="F52" s="5"/>
      <c r="G52" s="5"/>
      <c r="H52" s="5"/>
      <c r="I52" s="5"/>
      <c r="J52" s="5"/>
      <c r="K52" s="5"/>
      <c r="L52" s="5"/>
      <c r="M52" s="5"/>
      <c r="N52" s="5"/>
    </row>
    <row r="53" spans="2:16" x14ac:dyDescent="0.35">
      <c r="B53" s="5"/>
      <c r="F53" s="5"/>
      <c r="G53" s="5"/>
      <c r="H53" s="5"/>
      <c r="I53" s="5"/>
      <c r="J53" s="5"/>
      <c r="K53" s="5"/>
      <c r="L53" s="5"/>
      <c r="M53" s="5"/>
      <c r="N53" s="5"/>
    </row>
    <row r="54" spans="2:16" x14ac:dyDescent="0.35">
      <c r="B54" s="5"/>
      <c r="F54" s="5"/>
      <c r="G54" s="5"/>
      <c r="H54" s="5"/>
      <c r="I54" s="5"/>
      <c r="J54" s="5"/>
      <c r="K54" s="5"/>
      <c r="L54" s="5"/>
      <c r="M54" s="5"/>
      <c r="N54" s="5"/>
    </row>
    <row r="55" spans="2:16" x14ac:dyDescent="0.35">
      <c r="B55" s="5"/>
      <c r="F55" s="5"/>
      <c r="G55" s="5"/>
      <c r="H55" s="5"/>
      <c r="I55" s="5"/>
      <c r="J55" s="5"/>
      <c r="K55" s="5"/>
      <c r="L55" s="5"/>
      <c r="M55" s="5"/>
      <c r="N55" s="5"/>
    </row>
    <row r="56" spans="2:16" x14ac:dyDescent="0.35">
      <c r="B56" s="5"/>
      <c r="F56" s="5"/>
      <c r="G56" s="5"/>
      <c r="H56" s="5"/>
      <c r="I56" s="5"/>
      <c r="J56" s="5"/>
      <c r="K56" s="5"/>
      <c r="L56" s="5"/>
      <c r="M56" s="5"/>
      <c r="N56" s="5"/>
    </row>
    <row r="57" spans="2:16" x14ac:dyDescent="0.35">
      <c r="B57" s="5"/>
      <c r="F57" s="5"/>
      <c r="G57" s="5"/>
      <c r="H57" s="5"/>
      <c r="I57" s="5"/>
      <c r="J57" s="5"/>
      <c r="K57" s="5"/>
      <c r="L57" s="5"/>
      <c r="M57" s="5"/>
      <c r="N57" s="5"/>
    </row>
    <row r="59" spans="2:16" x14ac:dyDescent="0.35">
      <c r="B59" s="1" t="s">
        <v>20</v>
      </c>
    </row>
    <row r="60" spans="2:16" x14ac:dyDescent="0.35">
      <c r="B60" s="1" t="s">
        <v>8</v>
      </c>
    </row>
    <row r="61" spans="2:16" x14ac:dyDescent="0.35">
      <c r="B61" t="s">
        <v>34</v>
      </c>
      <c r="C61" t="s">
        <v>0</v>
      </c>
      <c r="D61" t="s">
        <v>1</v>
      </c>
      <c r="E61" t="s">
        <v>83</v>
      </c>
      <c r="F61" t="s">
        <v>9</v>
      </c>
      <c r="G61" t="s">
        <v>10</v>
      </c>
      <c r="H61" t="s">
        <v>11</v>
      </c>
      <c r="I61" t="s">
        <v>12</v>
      </c>
      <c r="J61" t="s">
        <v>13</v>
      </c>
      <c r="K61" t="s">
        <v>14</v>
      </c>
      <c r="L61" t="s">
        <v>15</v>
      </c>
      <c r="M61" t="s">
        <v>16</v>
      </c>
      <c r="N61" t="s">
        <v>17</v>
      </c>
      <c r="O61" t="s">
        <v>18</v>
      </c>
      <c r="P61" t="s">
        <v>19</v>
      </c>
    </row>
    <row r="62" spans="2:16" x14ac:dyDescent="0.35">
      <c r="B62" t="s">
        <v>155</v>
      </c>
      <c r="C62" t="s">
        <v>218</v>
      </c>
      <c r="D62" t="s">
        <v>219</v>
      </c>
      <c r="E62" t="s">
        <v>233</v>
      </c>
      <c r="F62" s="5">
        <v>30</v>
      </c>
      <c r="G62" s="5">
        <v>40</v>
      </c>
      <c r="H62" s="5">
        <v>35</v>
      </c>
      <c r="I62" s="5">
        <v>35</v>
      </c>
      <c r="J62" s="5">
        <v>50</v>
      </c>
      <c r="K62" s="5">
        <v>24</v>
      </c>
      <c r="L62" s="5">
        <v>50</v>
      </c>
      <c r="M62" s="5"/>
      <c r="N62" s="5"/>
      <c r="O62">
        <f>SUM(VyslekdyHolkyU16[[#This Row],[c1]:[c9]])</f>
        <v>264</v>
      </c>
      <c r="P62">
        <f>IF(VyslekdyHolkyU16[[#This Row],[In/Out]]="In",RANK(VyslekdyHolkyU16[[#This Row],[Součet]],VyslekdyHolkyU16[Součet]),"-" &amp; RANK(VyslekdyHolkyU16[[#This Row],[Součet]],VyslekdyHolkyU16[Součet]))</f>
        <v>3</v>
      </c>
    </row>
    <row r="63" spans="2:16" x14ac:dyDescent="0.35">
      <c r="B63" t="s">
        <v>152</v>
      </c>
      <c r="C63" t="s">
        <v>198</v>
      </c>
      <c r="D63" t="s">
        <v>199</v>
      </c>
      <c r="E63" t="s">
        <v>233</v>
      </c>
      <c r="F63" s="5">
        <v>20</v>
      </c>
      <c r="G63" s="5">
        <v>40</v>
      </c>
      <c r="H63" s="5">
        <v>30</v>
      </c>
      <c r="I63" s="5">
        <v>40</v>
      </c>
      <c r="J63" s="5">
        <v>15</v>
      </c>
      <c r="K63" s="5">
        <v>0</v>
      </c>
      <c r="L63" s="5">
        <v>45</v>
      </c>
      <c r="M63" s="5"/>
      <c r="N63" s="5"/>
      <c r="O63">
        <f>SUM(VyslekdyHolkyU16[[#This Row],[c1]:[c9]])</f>
        <v>190</v>
      </c>
      <c r="P63">
        <f>IF(VyslekdyHolkyU16[[#This Row],[In/Out]]="In",RANK(VyslekdyHolkyU16[[#This Row],[Součet]],VyslekdyHolkyU16[Součet]),"-" &amp; RANK(VyslekdyHolkyU16[[#This Row],[Součet]],VyslekdyHolkyU16[Součet]))</f>
        <v>6</v>
      </c>
    </row>
    <row r="64" spans="2:16" x14ac:dyDescent="0.35">
      <c r="B64" t="s">
        <v>160</v>
      </c>
      <c r="C64" t="s">
        <v>193</v>
      </c>
      <c r="D64" t="s">
        <v>180</v>
      </c>
      <c r="E64" t="s">
        <v>233</v>
      </c>
      <c r="F64" s="5">
        <v>20</v>
      </c>
      <c r="G64" s="5">
        <v>25</v>
      </c>
      <c r="H64" s="5">
        <v>20</v>
      </c>
      <c r="I64" s="5">
        <v>29</v>
      </c>
      <c r="J64" s="5">
        <v>20</v>
      </c>
      <c r="K64" s="5">
        <v>0</v>
      </c>
      <c r="L64" s="5">
        <v>35</v>
      </c>
      <c r="M64" s="5"/>
      <c r="N64" s="5"/>
      <c r="O64">
        <f>SUM(VyslekdyHolkyU16[[#This Row],[c1]:[c9]])</f>
        <v>149</v>
      </c>
      <c r="P64">
        <f>IF(VyslekdyHolkyU16[[#This Row],[In/Out]]="In",RANK(VyslekdyHolkyU16[[#This Row],[Součet]],VyslekdyHolkyU16[Součet]),"-" &amp; RANK(VyslekdyHolkyU16[[#This Row],[Součet]],VyslekdyHolkyU16[Součet]))</f>
        <v>7</v>
      </c>
    </row>
    <row r="65" spans="2:16" x14ac:dyDescent="0.35">
      <c r="B65" t="s">
        <v>154</v>
      </c>
      <c r="C65" t="s">
        <v>202</v>
      </c>
      <c r="D65" t="s">
        <v>199</v>
      </c>
      <c r="E65" t="s">
        <v>236</v>
      </c>
      <c r="F65" s="5">
        <v>20</v>
      </c>
      <c r="G65" s="5">
        <v>40</v>
      </c>
      <c r="H65" s="5">
        <v>50</v>
      </c>
      <c r="I65" s="5">
        <v>39</v>
      </c>
      <c r="J65" s="5">
        <v>50</v>
      </c>
      <c r="K65" s="5">
        <v>23</v>
      </c>
      <c r="L65" s="5">
        <v>50</v>
      </c>
      <c r="M65" s="5"/>
      <c r="N65" s="5"/>
      <c r="O65">
        <f>SUM(VyslekdyHolkyU16[[#This Row],[c1]:[c9]])</f>
        <v>272</v>
      </c>
      <c r="P65" t="str">
        <f>IF(VyslekdyHolkyU16[[#This Row],[In/Out]]="In",RANK(VyslekdyHolkyU16[[#This Row],[Součet]],VyslekdyHolkyU16[Součet]),"-" &amp; RANK(VyslekdyHolkyU16[[#This Row],[Součet]],VyslekdyHolkyU16[Součet]))</f>
        <v>-1</v>
      </c>
    </row>
    <row r="66" spans="2:16" x14ac:dyDescent="0.35">
      <c r="B66" t="s">
        <v>159</v>
      </c>
      <c r="C66" t="s">
        <v>172</v>
      </c>
      <c r="D66" t="s">
        <v>170</v>
      </c>
      <c r="E66" t="s">
        <v>236</v>
      </c>
      <c r="F66" s="5">
        <v>30</v>
      </c>
      <c r="G66" s="5">
        <v>40</v>
      </c>
      <c r="H66" s="5">
        <v>32</v>
      </c>
      <c r="I66" s="5">
        <v>40</v>
      </c>
      <c r="J66" s="5">
        <v>50</v>
      </c>
      <c r="K66" s="5">
        <v>24</v>
      </c>
      <c r="L66" s="5">
        <v>50</v>
      </c>
      <c r="M66" s="5"/>
      <c r="N66" s="5"/>
      <c r="O66">
        <f>SUM(VyslekdyHolkyU16[[#This Row],[c1]:[c9]])</f>
        <v>266</v>
      </c>
      <c r="P66" t="str">
        <f>IF(VyslekdyHolkyU16[[#This Row],[In/Out]]="In",RANK(VyslekdyHolkyU16[[#This Row],[Součet]],VyslekdyHolkyU16[Součet]),"-" &amp; RANK(VyslekdyHolkyU16[[#This Row],[Součet]],VyslekdyHolkyU16[Součet]))</f>
        <v>-2</v>
      </c>
    </row>
    <row r="67" spans="2:16" x14ac:dyDescent="0.35">
      <c r="B67" t="s">
        <v>71</v>
      </c>
      <c r="C67" t="s">
        <v>232</v>
      </c>
      <c r="D67" t="s">
        <v>199</v>
      </c>
      <c r="E67" t="s">
        <v>236</v>
      </c>
      <c r="F67" s="5">
        <v>20</v>
      </c>
      <c r="G67" s="5">
        <v>40</v>
      </c>
      <c r="H67" s="5">
        <v>30</v>
      </c>
      <c r="I67" s="5">
        <v>39</v>
      </c>
      <c r="J67" s="5">
        <v>50</v>
      </c>
      <c r="K67" s="5">
        <v>24</v>
      </c>
      <c r="L67" s="5">
        <v>50</v>
      </c>
      <c r="M67" s="5"/>
      <c r="N67" s="5"/>
      <c r="O67">
        <f>SUM(VyslekdyHolkyU16[[#This Row],[c1]:[c9]])</f>
        <v>253</v>
      </c>
      <c r="P67" t="str">
        <f>IF(VyslekdyHolkyU16[[#This Row],[In/Out]]="In",RANK(VyslekdyHolkyU16[[#This Row],[Součet]],VyslekdyHolkyU16[Součet]),"-" &amp; RANK(VyslekdyHolkyU16[[#This Row],[Součet]],VyslekdyHolkyU16[Součet]))</f>
        <v>-4</v>
      </c>
    </row>
    <row r="68" spans="2:16" x14ac:dyDescent="0.35">
      <c r="B68" t="s">
        <v>153</v>
      </c>
      <c r="C68" t="s">
        <v>201</v>
      </c>
      <c r="D68" t="s">
        <v>199</v>
      </c>
      <c r="E68" t="s">
        <v>236</v>
      </c>
      <c r="F68" s="5">
        <v>20</v>
      </c>
      <c r="G68" s="5">
        <v>40</v>
      </c>
      <c r="H68" s="5">
        <v>34</v>
      </c>
      <c r="I68" s="5">
        <v>40</v>
      </c>
      <c r="J68" s="5">
        <v>20</v>
      </c>
      <c r="K68" s="5">
        <v>36</v>
      </c>
      <c r="L68" s="5">
        <v>50</v>
      </c>
      <c r="M68" s="5"/>
      <c r="N68" s="5"/>
      <c r="O68">
        <f>SUM(VyslekdyHolkyU16[[#This Row],[c1]:[c9]])</f>
        <v>240</v>
      </c>
      <c r="P68" t="str">
        <f>IF(VyslekdyHolkyU16[[#This Row],[In/Out]]="In",RANK(VyslekdyHolkyU16[[#This Row],[Součet]],VyslekdyHolkyU16[Součet]),"-" &amp; RANK(VyslekdyHolkyU16[[#This Row],[Součet]],VyslekdyHolkyU16[Součet]))</f>
        <v>-5</v>
      </c>
    </row>
    <row r="69" spans="2:16" x14ac:dyDescent="0.35">
      <c r="F69" s="5"/>
      <c r="G69" s="5"/>
      <c r="H69" s="5"/>
      <c r="I69" s="5"/>
      <c r="J69" s="5"/>
      <c r="K69" s="5"/>
      <c r="L69" s="5"/>
      <c r="M69" s="5"/>
      <c r="N69" s="5"/>
    </row>
    <row r="70" spans="2:16" x14ac:dyDescent="0.35">
      <c r="F70" s="5"/>
      <c r="G70" s="5"/>
      <c r="H70" s="5"/>
      <c r="I70" s="5"/>
      <c r="J70" s="5"/>
      <c r="K70" s="5"/>
      <c r="L70" s="5"/>
      <c r="M70" s="5"/>
      <c r="N70" s="5"/>
    </row>
    <row r="71" spans="2:16" x14ac:dyDescent="0.35">
      <c r="F71" s="5"/>
      <c r="G71" s="5"/>
      <c r="H71" s="5"/>
      <c r="I71" s="5"/>
      <c r="J71" s="5"/>
      <c r="K71" s="5"/>
      <c r="L71" s="5"/>
      <c r="M71" s="5"/>
      <c r="N71" s="5"/>
    </row>
    <row r="72" spans="2:16" x14ac:dyDescent="0.35">
      <c r="F72" s="5"/>
      <c r="G72" s="5"/>
      <c r="H72" s="5"/>
      <c r="I72" s="5"/>
      <c r="J72" s="5"/>
      <c r="K72" s="5"/>
      <c r="L72" s="5"/>
      <c r="M72" s="5"/>
      <c r="N72" s="5"/>
    </row>
    <row r="73" spans="2:16" x14ac:dyDescent="0.35">
      <c r="B73" s="5"/>
      <c r="F73" s="5"/>
      <c r="G73" s="5"/>
      <c r="H73" s="5"/>
      <c r="I73" s="5"/>
      <c r="J73" s="5"/>
      <c r="K73" s="5"/>
      <c r="L73" s="5"/>
      <c r="M73" s="5"/>
      <c r="N73" s="5"/>
    </row>
    <row r="74" spans="2:16" x14ac:dyDescent="0.35">
      <c r="B74" s="5"/>
      <c r="F74" s="5"/>
      <c r="G74" s="5"/>
      <c r="H74" s="5"/>
      <c r="I74" s="5"/>
      <c r="J74" s="5"/>
      <c r="K74" s="5"/>
      <c r="L74" s="5"/>
      <c r="M74" s="5"/>
      <c r="N74" s="5"/>
    </row>
    <row r="75" spans="2:16" x14ac:dyDescent="0.35">
      <c r="B75" s="5"/>
      <c r="F75" s="5"/>
      <c r="G75" s="5"/>
      <c r="H75" s="5"/>
      <c r="I75" s="5"/>
      <c r="J75" s="5"/>
      <c r="K75" s="5"/>
      <c r="L75" s="5"/>
      <c r="M75" s="5"/>
      <c r="N75" s="5"/>
    </row>
    <row r="76" spans="2:16" x14ac:dyDescent="0.35">
      <c r="B76" s="5"/>
      <c r="F76" s="5"/>
      <c r="G76" s="5"/>
      <c r="H76" s="5"/>
      <c r="I76" s="5"/>
      <c r="J76" s="5"/>
      <c r="K76" s="5"/>
      <c r="L76" s="5"/>
      <c r="M76" s="5"/>
      <c r="N76" s="5"/>
    </row>
  </sheetData>
  <conditionalFormatting sqref="E5:E19">
    <cfRule type="containsText" dxfId="25" priority="7" operator="containsText" text="Out">
      <formula>NOT(ISERROR(SEARCH("Out",E5)))</formula>
    </cfRule>
    <cfRule type="containsText" dxfId="24" priority="8" operator="containsText" text="In">
      <formula>NOT(ISERROR(SEARCH("In",E5)))</formula>
    </cfRule>
  </conditionalFormatting>
  <conditionalFormatting sqref="E24:E37">
    <cfRule type="containsText" dxfId="23" priority="5" operator="containsText" text="Out">
      <formula>NOT(ISERROR(SEARCH("Out",E24)))</formula>
    </cfRule>
    <cfRule type="containsText" dxfId="22" priority="6" operator="containsText" text="In">
      <formula>NOT(ISERROR(SEARCH("In",E24)))</formula>
    </cfRule>
  </conditionalFormatting>
  <conditionalFormatting sqref="E43:E57">
    <cfRule type="containsText" dxfId="21" priority="3" operator="containsText" text="Out">
      <formula>NOT(ISERROR(SEARCH("Out",E43)))</formula>
    </cfRule>
    <cfRule type="containsText" dxfId="20" priority="4" operator="containsText" text="In">
      <formula>NOT(ISERROR(SEARCH("In",E43)))</formula>
    </cfRule>
  </conditionalFormatting>
  <conditionalFormatting sqref="E62:E76">
    <cfRule type="containsText" dxfId="19" priority="1" operator="containsText" text="Out">
      <formula>NOT(ISERROR(SEARCH("Out",E62)))</formula>
    </cfRule>
    <cfRule type="containsText" dxfId="18" priority="2" operator="containsText" text="In">
      <formula>NOT(ISERROR(SEARCH("In",E62)))</formula>
    </cfRule>
  </conditionalFormatting>
  <conditionalFormatting sqref="P5:P19">
    <cfRule type="colorScale" priority="15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P24:P38">
    <cfRule type="colorScale" priority="13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14">
      <colorScale>
        <cfvo type="num" val="1"/>
        <cfvo type="percentile" val="50"/>
        <cfvo type="num" val="15"/>
        <color rgb="FFF8696B"/>
        <color rgb="FFFFEB84"/>
        <color rgb="FF63BE7B"/>
      </colorScale>
    </cfRule>
  </conditionalFormatting>
  <conditionalFormatting sqref="P43:P57">
    <cfRule type="colorScale" priority="12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P62:P76">
    <cfRule type="colorScale" priority="11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pageMargins left="0.7" right="0.7" top="0.78740157499999996" bottom="0.78740157499999996" header="0.3" footer="0.3"/>
  <drawing r:id="rId1"/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1356B00C-8A5A-4EA0-A6BB-5A42A189C86E}">
          <x14:formula1>
            <xm:f>Listina!$L$5:$L$19</xm:f>
          </x14:formula1>
          <xm:sqref>E5:E19</xm:sqref>
        </x14:dataValidation>
        <x14:dataValidation type="list" allowBlank="1" showInputMessage="1" showErrorMessage="1" xr:uid="{B1A52F96-6EB8-4C9A-95DC-5F78156BE56F}">
          <x14:formula1>
            <xm:f>Listina!$L$24:$L$38</xm:f>
          </x14:formula1>
          <xm:sqref>E24:E38</xm:sqref>
        </x14:dataValidation>
        <x14:dataValidation type="list" allowBlank="1" showInputMessage="1" showErrorMessage="1" xr:uid="{CCA01837-E9CC-4EE9-8B13-6D2FCCC842C9}">
          <x14:formula1>
            <xm:f>Listina!$L$43:$L$57</xm:f>
          </x14:formula1>
          <xm:sqref>E43:E57</xm:sqref>
        </x14:dataValidation>
        <x14:dataValidation type="list" allowBlank="1" showInputMessage="1" showErrorMessage="1" xr:uid="{88C9A9FB-0EE7-4C2E-BB86-C3CDB2DB5960}">
          <x14:formula1>
            <xm:f>Listina!$L$62:$L$76</xm:f>
          </x14:formula1>
          <xm:sqref>E62:E76</xm:sqref>
        </x14:dataValidation>
        <x14:dataValidation type="list" allowBlank="1" showInputMessage="1" showErrorMessage="1" xr:uid="{DF69E76C-CC5A-4380-A4E5-4807B10D2828}">
          <x14:formula1>
            <xm:f>Listina!$I$5:$I$19</xm:f>
          </x14:formula1>
          <xm:sqref>C5:C19</xm:sqref>
        </x14:dataValidation>
        <x14:dataValidation type="list" allowBlank="1" showInputMessage="1" showErrorMessage="1" xr:uid="{F54374F6-CD2E-4E43-B2D8-EBF0F5D8AA78}">
          <x14:formula1>
            <xm:f>Listina!$J$5:$J$19</xm:f>
          </x14:formula1>
          <xm:sqref>D5:D19</xm:sqref>
        </x14:dataValidation>
        <x14:dataValidation type="list" allowBlank="1" showInputMessage="1" showErrorMessage="1" xr:uid="{37792C6A-2736-4C4C-B2A3-87FEC91A31D2}">
          <x14:formula1>
            <xm:f>Listina!$I$24:$I$38</xm:f>
          </x14:formula1>
          <xm:sqref>C24:C38</xm:sqref>
        </x14:dataValidation>
        <x14:dataValidation type="list" allowBlank="1" showInputMessage="1" showErrorMessage="1" xr:uid="{9EF27643-0AC6-431F-9F86-7B0A56C3FB7C}">
          <x14:formula1>
            <xm:f>Listina!$J$24:$J$38</xm:f>
          </x14:formula1>
          <xm:sqref>D24:D38</xm:sqref>
        </x14:dataValidation>
        <x14:dataValidation type="list" allowBlank="1" showInputMessage="1" showErrorMessage="1" xr:uid="{AD073C04-E405-429F-8CF5-63781A036172}">
          <x14:formula1>
            <xm:f>Listina!$I$27:$I$57</xm:f>
          </x14:formula1>
          <xm:sqref>C43:C57</xm:sqref>
        </x14:dataValidation>
        <x14:dataValidation type="list" allowBlank="1" showInputMessage="1" showErrorMessage="1" xr:uid="{916FA5CE-15FA-4E29-A1F4-D8B43000ECE2}">
          <x14:formula1>
            <xm:f>Listina!$J$27:$J$57</xm:f>
          </x14:formula1>
          <xm:sqref>D43:D57</xm:sqref>
        </x14:dataValidation>
        <x14:dataValidation type="list" allowBlank="1" showInputMessage="1" showErrorMessage="1" xr:uid="{8E977926-EB4F-4300-A583-DDB0B72CE74F}">
          <x14:formula1>
            <xm:f>Listina!$I$62:$I$76</xm:f>
          </x14:formula1>
          <xm:sqref>C62:C76</xm:sqref>
        </x14:dataValidation>
        <x14:dataValidation type="list" allowBlank="1" showInputMessage="1" showErrorMessage="1" xr:uid="{A35999B1-7DAD-4B1B-8378-2414F8A74433}">
          <x14:formula1>
            <xm:f>Listina!$J$62:$J$76</xm:f>
          </x14:formula1>
          <xm:sqref>D62:D76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18D38-D001-41FB-9A9F-5F929CFEF61E}">
  <dimension ref="B2:S76"/>
  <sheetViews>
    <sheetView tabSelected="1" zoomScaleNormal="100" workbookViewId="0">
      <selection activeCell="B25" sqref="B25"/>
    </sheetView>
  </sheetViews>
  <sheetFormatPr defaultRowHeight="14.5" x14ac:dyDescent="0.35"/>
  <cols>
    <col min="2" max="2" width="9.08984375" customWidth="1"/>
    <col min="3" max="3" width="20.90625" customWidth="1"/>
    <col min="4" max="8" width="9.08984375" customWidth="1"/>
    <col min="9" max="9" width="20.90625" customWidth="1"/>
    <col min="10" max="13" width="9.08984375" customWidth="1"/>
    <col min="14" max="14" width="18" bestFit="1" customWidth="1"/>
    <col min="15" max="15" width="16.26953125" customWidth="1"/>
    <col min="16" max="16" width="18.6328125" bestFit="1" customWidth="1"/>
  </cols>
  <sheetData>
    <row r="2" spans="2:19" x14ac:dyDescent="0.35">
      <c r="B2" s="1"/>
    </row>
    <row r="3" spans="2:19" x14ac:dyDescent="0.35">
      <c r="B3" s="1" t="s">
        <v>5</v>
      </c>
    </row>
    <row r="4" spans="2:19" x14ac:dyDescent="0.35">
      <c r="B4" t="s">
        <v>85</v>
      </c>
      <c r="C4" t="s">
        <v>22</v>
      </c>
      <c r="D4" t="s">
        <v>1</v>
      </c>
      <c r="E4" t="s">
        <v>88</v>
      </c>
      <c r="F4" t="s">
        <v>23</v>
      </c>
      <c r="G4" s="6" t="s">
        <v>24</v>
      </c>
      <c r="H4" t="s">
        <v>86</v>
      </c>
      <c r="I4" t="s">
        <v>25</v>
      </c>
      <c r="J4" t="s">
        <v>30</v>
      </c>
      <c r="K4" t="s">
        <v>84</v>
      </c>
      <c r="L4" t="s">
        <v>26</v>
      </c>
      <c r="M4" t="s">
        <v>27</v>
      </c>
      <c r="N4" t="s">
        <v>32</v>
      </c>
      <c r="O4" t="s">
        <v>33</v>
      </c>
      <c r="P4" t="s">
        <v>28</v>
      </c>
      <c r="Q4" t="s">
        <v>29</v>
      </c>
    </row>
    <row r="5" spans="2:19" ht="15" thickBot="1" x14ac:dyDescent="0.4">
      <c r="B5" t="s">
        <v>89</v>
      </c>
      <c r="C5" t="s">
        <v>215</v>
      </c>
      <c r="D5" t="s">
        <v>204</v>
      </c>
      <c r="E5" t="s">
        <v>233</v>
      </c>
      <c r="F5">
        <v>196</v>
      </c>
      <c r="G5">
        <v>2</v>
      </c>
      <c r="H5" t="s">
        <v>98</v>
      </c>
      <c r="I5" t="s">
        <v>205</v>
      </c>
      <c r="J5" t="s">
        <v>204</v>
      </c>
      <c r="K5" t="s">
        <v>233</v>
      </c>
      <c r="L5">
        <v>243</v>
      </c>
      <c r="M5">
        <v>2</v>
      </c>
      <c r="N5" s="2">
        <f>((MixU10[[#This Row],[Součet bodů K]]+MixU10[[#This Row],[Součet bodů H]])/2)/$S$5</f>
        <v>0.78392857142857142</v>
      </c>
      <c r="O5" s="3">
        <f>(MixU10[[#This Row],[Pořadí kluk]]+MixU10[[#This Row],[Pořadí Holka]])/2</f>
        <v>2</v>
      </c>
      <c r="P5">
        <f>_xlfn.RANK.EQ(MixU10[[#This Row],[Výpočet Procenta]],MixU10[Výpočet Procenta],0)</f>
        <v>1</v>
      </c>
      <c r="Q5">
        <f>_xlfn.RANK.EQ(MixU10[[#This Row],[Výpočet Pořadí]],MixU10[Výpočet Pořadí],1)</f>
        <v>1</v>
      </c>
      <c r="R5" s="4" t="s">
        <v>31</v>
      </c>
      <c r="S5" s="4">
        <v>280</v>
      </c>
    </row>
    <row r="6" spans="2:19" ht="15" thickTop="1" x14ac:dyDescent="0.35">
      <c r="B6" t="s">
        <v>94</v>
      </c>
      <c r="C6" t="s">
        <v>228</v>
      </c>
      <c r="D6" t="s">
        <v>180</v>
      </c>
      <c r="E6" t="s">
        <v>233</v>
      </c>
      <c r="F6">
        <v>76</v>
      </c>
      <c r="G6">
        <v>6</v>
      </c>
      <c r="H6" t="s">
        <v>103</v>
      </c>
      <c r="I6" t="s">
        <v>182</v>
      </c>
      <c r="J6" t="s">
        <v>180</v>
      </c>
      <c r="K6" t="s">
        <v>233</v>
      </c>
      <c r="L6">
        <v>263</v>
      </c>
      <c r="M6">
        <v>1</v>
      </c>
      <c r="N6" s="2">
        <f>((MixU10[[#This Row],[Součet bodů K]]+MixU10[[#This Row],[Součet bodů H]])/2)/$S$5</f>
        <v>0.60535714285714282</v>
      </c>
      <c r="O6" s="3">
        <f>(MixU10[[#This Row],[Pořadí kluk]]+MixU10[[#This Row],[Pořadí Holka]])/2</f>
        <v>3.5</v>
      </c>
      <c r="P6">
        <f>_xlfn.RANK.EQ(MixU10[[#This Row],[Výpočet Procenta]],MixU10[Výpočet Procenta],0)</f>
        <v>2</v>
      </c>
      <c r="Q6">
        <f>_xlfn.RANK.EQ(MixU10[[#This Row],[Výpočet Pořadí]],MixU10[Výpočet Pořadí],1)</f>
        <v>2</v>
      </c>
    </row>
    <row r="7" spans="2:19" x14ac:dyDescent="0.35">
      <c r="B7" t="s">
        <v>90</v>
      </c>
      <c r="C7" t="s">
        <v>214</v>
      </c>
      <c r="D7" t="s">
        <v>210</v>
      </c>
      <c r="E7" t="s">
        <v>233</v>
      </c>
      <c r="F7">
        <v>105</v>
      </c>
      <c r="G7">
        <v>4</v>
      </c>
      <c r="H7" t="s">
        <v>100</v>
      </c>
      <c r="I7" t="s">
        <v>217</v>
      </c>
      <c r="J7" t="s">
        <v>210</v>
      </c>
      <c r="K7" t="s">
        <v>233</v>
      </c>
      <c r="L7">
        <v>128</v>
      </c>
      <c r="M7">
        <v>5</v>
      </c>
      <c r="N7" s="2">
        <f>((MixU10[[#This Row],[Součet bodů K]]+MixU10[[#This Row],[Součet bodů H]])/2)/$S$5</f>
        <v>0.41607142857142859</v>
      </c>
      <c r="O7" s="3">
        <f>(MixU10[[#This Row],[Pořadí kluk]]+MixU10[[#This Row],[Pořadí Holka]])/2</f>
        <v>4.5</v>
      </c>
      <c r="P7">
        <f>_xlfn.RANK.EQ(MixU10[[#This Row],[Výpočet Procenta]],MixU10[Výpočet Procenta],0)</f>
        <v>3</v>
      </c>
      <c r="Q7">
        <f>_xlfn.RANK.EQ(MixU10[[#This Row],[Výpočet Pořadí]],MixU10[Výpočet Pořadí],1)</f>
        <v>3</v>
      </c>
    </row>
    <row r="8" spans="2:19" x14ac:dyDescent="0.35">
      <c r="B8" t="s">
        <v>95</v>
      </c>
      <c r="C8" t="s">
        <v>181</v>
      </c>
      <c r="D8" t="s">
        <v>180</v>
      </c>
      <c r="E8" t="s">
        <v>233</v>
      </c>
      <c r="F8">
        <v>89</v>
      </c>
      <c r="G8" s="6">
        <v>5</v>
      </c>
      <c r="H8" t="s">
        <v>104</v>
      </c>
      <c r="I8" t="s">
        <v>183</v>
      </c>
      <c r="J8" t="s">
        <v>180</v>
      </c>
      <c r="K8" t="s">
        <v>233</v>
      </c>
      <c r="L8">
        <v>88</v>
      </c>
      <c r="M8">
        <v>6</v>
      </c>
      <c r="N8" s="2">
        <f>((MixU10[[#This Row],[Součet bodů K]]+MixU10[[#This Row],[Součet bodů H]])/2)/$S$5</f>
        <v>0.31607142857142856</v>
      </c>
      <c r="O8" s="3">
        <f>(MixU10[[#This Row],[Pořadí kluk]]+MixU10[[#This Row],[Pořadí Holka]])/2</f>
        <v>5.5</v>
      </c>
      <c r="P8">
        <f>_xlfn.RANK.EQ(MixU10[[#This Row],[Výpočet Procenta]],MixU10[Výpočet Procenta],0)</f>
        <v>4</v>
      </c>
      <c r="Q8">
        <f>_xlfn.RANK.EQ(MixU10[[#This Row],[Výpočet Pořadí]],MixU10[Výpočet Pořadí],1)</f>
        <v>4</v>
      </c>
    </row>
    <row r="9" spans="2:19" x14ac:dyDescent="0.35">
      <c r="G9" s="6"/>
      <c r="N9" s="2"/>
      <c r="O9" s="3"/>
    </row>
    <row r="10" spans="2:19" x14ac:dyDescent="0.35">
      <c r="G10" s="6"/>
      <c r="N10" s="2"/>
      <c r="O10" s="3"/>
    </row>
    <row r="11" spans="2:19" x14ac:dyDescent="0.35">
      <c r="G11" s="6"/>
      <c r="N11" s="2"/>
      <c r="O11" s="3"/>
    </row>
    <row r="12" spans="2:19" x14ac:dyDescent="0.35">
      <c r="G12" s="6"/>
      <c r="N12" s="2"/>
      <c r="O12" s="3"/>
    </row>
    <row r="13" spans="2:19" x14ac:dyDescent="0.35">
      <c r="G13" s="6"/>
      <c r="N13" s="2"/>
      <c r="O13" s="3"/>
    </row>
    <row r="14" spans="2:19" x14ac:dyDescent="0.35">
      <c r="G14" s="6"/>
      <c r="N14" s="2"/>
      <c r="O14" s="3"/>
    </row>
    <row r="15" spans="2:19" x14ac:dyDescent="0.35">
      <c r="G15" s="6"/>
      <c r="N15" s="2"/>
      <c r="O15" s="3"/>
    </row>
    <row r="16" spans="2:19" x14ac:dyDescent="0.35">
      <c r="G16" s="6"/>
      <c r="N16" s="2"/>
      <c r="O16" s="3"/>
    </row>
    <row r="17" spans="2:19" x14ac:dyDescent="0.35">
      <c r="G17" s="6"/>
      <c r="N17" s="2"/>
      <c r="O17" s="3"/>
    </row>
    <row r="18" spans="2:19" x14ac:dyDescent="0.35">
      <c r="G18" s="6"/>
      <c r="N18" s="2"/>
      <c r="O18" s="3"/>
    </row>
    <row r="19" spans="2:19" x14ac:dyDescent="0.35">
      <c r="G19" s="6"/>
      <c r="N19" s="2"/>
      <c r="O19" s="3"/>
    </row>
    <row r="22" spans="2:19" x14ac:dyDescent="0.35">
      <c r="B22" s="1" t="s">
        <v>6</v>
      </c>
    </row>
    <row r="23" spans="2:19" x14ac:dyDescent="0.35">
      <c r="B23" t="s">
        <v>85</v>
      </c>
      <c r="C23" t="s">
        <v>22</v>
      </c>
      <c r="D23" t="s">
        <v>1</v>
      </c>
      <c r="E23" t="s">
        <v>88</v>
      </c>
      <c r="F23" t="s">
        <v>23</v>
      </c>
      <c r="G23" s="6" t="s">
        <v>24</v>
      </c>
      <c r="H23" t="s">
        <v>86</v>
      </c>
      <c r="I23" t="s">
        <v>25</v>
      </c>
      <c r="J23" t="s">
        <v>30</v>
      </c>
      <c r="K23" t="s">
        <v>84</v>
      </c>
      <c r="L23" t="s">
        <v>26</v>
      </c>
      <c r="M23" t="s">
        <v>27</v>
      </c>
      <c r="N23" t="s">
        <v>32</v>
      </c>
      <c r="O23" t="s">
        <v>33</v>
      </c>
      <c r="P23" t="s">
        <v>28</v>
      </c>
      <c r="Q23" t="s">
        <v>29</v>
      </c>
    </row>
    <row r="24" spans="2:19" ht="15" thickBot="1" x14ac:dyDescent="0.4">
      <c r="B24" t="s">
        <v>112</v>
      </c>
      <c r="C24" t="s">
        <v>184</v>
      </c>
      <c r="D24" t="s">
        <v>180</v>
      </c>
      <c r="E24" t="s">
        <v>233</v>
      </c>
      <c r="F24">
        <v>215</v>
      </c>
      <c r="G24" s="6">
        <v>3</v>
      </c>
      <c r="H24" t="s">
        <v>54</v>
      </c>
      <c r="I24" t="s">
        <v>185</v>
      </c>
      <c r="J24" t="s">
        <v>180</v>
      </c>
      <c r="K24" t="s">
        <v>233</v>
      </c>
      <c r="L24">
        <v>260</v>
      </c>
      <c r="M24">
        <v>1</v>
      </c>
      <c r="N24" s="2">
        <f>((MixU12[[#This Row],[Součet bodů K]]+MixU12[[#This Row],[Součet bodů H]])/2)/$S$5</f>
        <v>0.8482142857142857</v>
      </c>
      <c r="O24" s="3">
        <f>(MixU12[[#This Row],[Pořadí kluk]]+MixU12[[#This Row],[Pořadí Holka]])/2</f>
        <v>2</v>
      </c>
      <c r="P24">
        <f>_xlfn.RANK.EQ(MixU12[[#This Row],[Výpočet Procenta]],MixU12[Výpočet Procenta],0)</f>
        <v>1</v>
      </c>
      <c r="Q24">
        <f>_xlfn.RANK.EQ(MixU12[[#This Row],[Výpočet Pořadí]],MixU12[Výpočet Pořadí],1)</f>
        <v>1</v>
      </c>
      <c r="R24" s="4" t="s">
        <v>31</v>
      </c>
      <c r="S24" s="4">
        <v>280</v>
      </c>
    </row>
    <row r="25" spans="2:19" ht="15" thickTop="1" x14ac:dyDescent="0.35">
      <c r="G25" s="6"/>
      <c r="N25" s="2"/>
      <c r="O25" s="3"/>
    </row>
    <row r="26" spans="2:19" x14ac:dyDescent="0.35">
      <c r="G26" s="6"/>
      <c r="N26" s="2"/>
      <c r="O26" s="3"/>
    </row>
    <row r="27" spans="2:19" x14ac:dyDescent="0.35">
      <c r="G27" s="6"/>
      <c r="N27" s="2"/>
      <c r="O27" s="3"/>
    </row>
    <row r="28" spans="2:19" x14ac:dyDescent="0.35">
      <c r="G28" s="6"/>
      <c r="N28" s="2"/>
      <c r="O28" s="3"/>
    </row>
    <row r="29" spans="2:19" x14ac:dyDescent="0.35">
      <c r="G29" s="6"/>
      <c r="N29" s="2"/>
      <c r="O29" s="3"/>
    </row>
    <row r="30" spans="2:19" x14ac:dyDescent="0.35">
      <c r="G30" s="6"/>
      <c r="N30" s="2"/>
      <c r="O30" s="3"/>
    </row>
    <row r="31" spans="2:19" x14ac:dyDescent="0.35">
      <c r="G31" s="6"/>
      <c r="N31" s="2"/>
      <c r="O31" s="3"/>
    </row>
    <row r="32" spans="2:19" x14ac:dyDescent="0.35">
      <c r="G32" s="6"/>
      <c r="N32" s="2"/>
      <c r="O32" s="3"/>
    </row>
    <row r="33" spans="2:19" x14ac:dyDescent="0.35">
      <c r="G33" s="6"/>
      <c r="N33" s="2"/>
      <c r="O33" s="3"/>
    </row>
    <row r="34" spans="2:19" x14ac:dyDescent="0.35">
      <c r="G34" s="6"/>
      <c r="N34" s="2"/>
      <c r="O34" s="3"/>
    </row>
    <row r="35" spans="2:19" x14ac:dyDescent="0.35">
      <c r="G35" s="6"/>
      <c r="N35" s="2"/>
      <c r="O35" s="3"/>
    </row>
    <row r="36" spans="2:19" x14ac:dyDescent="0.35">
      <c r="G36" s="6"/>
      <c r="N36" s="2"/>
      <c r="O36" s="3"/>
    </row>
    <row r="37" spans="2:19" x14ac:dyDescent="0.35">
      <c r="G37" s="6"/>
      <c r="N37" s="2"/>
      <c r="O37" s="3"/>
    </row>
    <row r="38" spans="2:19" x14ac:dyDescent="0.35">
      <c r="G38" s="6"/>
      <c r="N38" s="2"/>
      <c r="O38" s="3"/>
    </row>
    <row r="41" spans="2:19" x14ac:dyDescent="0.35">
      <c r="B41" s="1" t="s">
        <v>7</v>
      </c>
    </row>
    <row r="42" spans="2:19" x14ac:dyDescent="0.35">
      <c r="B42" t="s">
        <v>85</v>
      </c>
      <c r="C42" t="s">
        <v>22</v>
      </c>
      <c r="D42" t="s">
        <v>1</v>
      </c>
      <c r="E42" t="s">
        <v>88</v>
      </c>
      <c r="F42" t="s">
        <v>23</v>
      </c>
      <c r="G42" s="6" t="s">
        <v>24</v>
      </c>
      <c r="H42" t="s">
        <v>86</v>
      </c>
      <c r="I42" t="s">
        <v>25</v>
      </c>
      <c r="J42" t="s">
        <v>30</v>
      </c>
      <c r="K42" t="s">
        <v>84</v>
      </c>
      <c r="L42" t="s">
        <v>26</v>
      </c>
      <c r="M42" t="s">
        <v>27</v>
      </c>
      <c r="N42" t="s">
        <v>32</v>
      </c>
      <c r="O42" t="s">
        <v>33</v>
      </c>
      <c r="P42" t="s">
        <v>28</v>
      </c>
      <c r="Q42" t="s">
        <v>29</v>
      </c>
    </row>
    <row r="43" spans="2:19" ht="15" thickBot="1" x14ac:dyDescent="0.4">
      <c r="B43" t="s">
        <v>128</v>
      </c>
      <c r="C43" t="s">
        <v>186</v>
      </c>
      <c r="D43" t="s">
        <v>180</v>
      </c>
      <c r="E43" t="s">
        <v>233</v>
      </c>
      <c r="F43">
        <v>231</v>
      </c>
      <c r="G43" s="6">
        <v>1</v>
      </c>
      <c r="H43" t="s">
        <v>138</v>
      </c>
      <c r="I43" t="s">
        <v>187</v>
      </c>
      <c r="J43" t="s">
        <v>180</v>
      </c>
      <c r="K43" t="s">
        <v>233</v>
      </c>
      <c r="L43">
        <v>251</v>
      </c>
      <c r="M43">
        <v>2</v>
      </c>
      <c r="N43" s="2">
        <f>((MixU14[[#This Row],[Součet bodů K]]+MixU14[[#This Row],[Součet bodů H]])/2)/$S$43</f>
        <v>0.73030303030303034</v>
      </c>
      <c r="O43" s="3">
        <f>(MixU14[[#This Row],[Pořadí kluk]]+MixU14[[#This Row],[Pořadí Holka]])/2</f>
        <v>1.5</v>
      </c>
      <c r="P43">
        <f>_xlfn.RANK.EQ(MixU14[[#This Row],[Výpočet Procenta]],MixU14[Výpočet Procenta],0)</f>
        <v>1</v>
      </c>
      <c r="Q43">
        <f>_xlfn.RANK.EQ(MixU14[[#This Row],[Výpočet Pořadí]],MixU14[Výpočet Pořadí],1)</f>
        <v>1</v>
      </c>
      <c r="R43" s="4" t="s">
        <v>31</v>
      </c>
      <c r="S43" s="4">
        <v>330</v>
      </c>
    </row>
    <row r="44" spans="2:19" ht="15" thickTop="1" x14ac:dyDescent="0.35">
      <c r="B44" t="s">
        <v>134</v>
      </c>
      <c r="C44" t="s">
        <v>203</v>
      </c>
      <c r="D44" t="s">
        <v>204</v>
      </c>
      <c r="E44" t="s">
        <v>236</v>
      </c>
      <c r="F44">
        <v>267</v>
      </c>
      <c r="G44" s="6">
        <v>1</v>
      </c>
      <c r="H44" t="s">
        <v>135</v>
      </c>
      <c r="I44" t="s">
        <v>208</v>
      </c>
      <c r="J44" t="s">
        <v>204</v>
      </c>
      <c r="K44" t="s">
        <v>236</v>
      </c>
      <c r="L44">
        <v>183</v>
      </c>
      <c r="M44">
        <v>6</v>
      </c>
      <c r="N44" s="2">
        <f>((MixU14[[#This Row],[Součet bodů K]]+MixU14[[#This Row],[Součet bodů H]])/2)/$S$43</f>
        <v>0.68181818181818177</v>
      </c>
      <c r="O44" s="3">
        <f>(MixU14[[#This Row],[Pořadí kluk]]+MixU14[[#This Row],[Pořadí Holka]])/2</f>
        <v>3.5</v>
      </c>
      <c r="P44">
        <f>_xlfn.RANK.EQ(MixU14[[#This Row],[Výpočet Procenta]],MixU14[Výpočet Procenta],0)</f>
        <v>2</v>
      </c>
      <c r="Q44">
        <f>_xlfn.RANK.EQ(MixU14[[#This Row],[Výpočet Pořadí]],MixU14[Výpočet Pořadí],1)</f>
        <v>2</v>
      </c>
    </row>
    <row r="45" spans="2:19" x14ac:dyDescent="0.35">
      <c r="B45" t="s">
        <v>127</v>
      </c>
      <c r="C45" t="s">
        <v>165</v>
      </c>
      <c r="D45" t="s">
        <v>162</v>
      </c>
      <c r="E45" t="s">
        <v>233</v>
      </c>
      <c r="F45">
        <v>148</v>
      </c>
      <c r="G45" s="6">
        <v>4</v>
      </c>
      <c r="H45" t="s">
        <v>122</v>
      </c>
      <c r="I45" t="s">
        <v>164</v>
      </c>
      <c r="J45" t="s">
        <v>162</v>
      </c>
      <c r="K45" t="s">
        <v>236</v>
      </c>
      <c r="L45">
        <v>192</v>
      </c>
      <c r="M45">
        <v>7</v>
      </c>
      <c r="N45" s="2">
        <f>((MixU14[[#This Row],[Součet bodů K]]+MixU14[[#This Row],[Součet bodů H]])/2)/$S$43</f>
        <v>0.51515151515151514</v>
      </c>
      <c r="O45" s="3">
        <f>(MixU14[[#This Row],[Pořadí kluk]]+MixU14[[#This Row],[Pořadí Holka]])/2</f>
        <v>5.5</v>
      </c>
      <c r="P45">
        <f>_xlfn.RANK.EQ(MixU14[[#This Row],[Výpočet Procenta]],MixU14[Výpočet Procenta],0)</f>
        <v>3</v>
      </c>
      <c r="Q45">
        <f>_xlfn.RANK.EQ(MixU14[[#This Row],[Výpočet Pořadí]],MixU14[Výpočet Pořadí],1)</f>
        <v>3</v>
      </c>
    </row>
    <row r="46" spans="2:19" x14ac:dyDescent="0.35">
      <c r="G46" s="6"/>
      <c r="N46" s="2"/>
      <c r="O46" s="3"/>
    </row>
    <row r="47" spans="2:19" x14ac:dyDescent="0.35">
      <c r="G47" s="6"/>
      <c r="N47" s="2"/>
      <c r="O47" s="3"/>
    </row>
    <row r="48" spans="2:19" x14ac:dyDescent="0.35">
      <c r="G48" s="6"/>
      <c r="N48" s="2"/>
      <c r="O48" s="3"/>
    </row>
    <row r="49" spans="2:19" x14ac:dyDescent="0.35">
      <c r="G49" s="6"/>
      <c r="N49" s="2"/>
      <c r="O49" s="3"/>
    </row>
    <row r="50" spans="2:19" x14ac:dyDescent="0.35">
      <c r="G50" s="6"/>
      <c r="N50" s="2"/>
      <c r="O50" s="3"/>
    </row>
    <row r="51" spans="2:19" x14ac:dyDescent="0.35">
      <c r="G51" s="6"/>
      <c r="N51" s="2"/>
      <c r="O51" s="3"/>
    </row>
    <row r="52" spans="2:19" x14ac:dyDescent="0.35">
      <c r="G52" s="6"/>
      <c r="N52" s="2"/>
      <c r="O52" s="3"/>
    </row>
    <row r="53" spans="2:19" x14ac:dyDescent="0.35">
      <c r="G53" s="6"/>
      <c r="N53" s="2"/>
      <c r="O53" s="3"/>
    </row>
    <row r="54" spans="2:19" x14ac:dyDescent="0.35">
      <c r="G54" s="6"/>
      <c r="N54" s="2"/>
      <c r="O54" s="3"/>
    </row>
    <row r="55" spans="2:19" x14ac:dyDescent="0.35">
      <c r="G55" s="6"/>
      <c r="N55" s="2"/>
      <c r="O55" s="3"/>
    </row>
    <row r="56" spans="2:19" x14ac:dyDescent="0.35">
      <c r="G56" s="6"/>
      <c r="N56" s="2"/>
      <c r="O56" s="3"/>
    </row>
    <row r="57" spans="2:19" x14ac:dyDescent="0.35">
      <c r="G57" s="6"/>
      <c r="N57" s="2"/>
      <c r="O57" s="3"/>
    </row>
    <row r="60" spans="2:19" x14ac:dyDescent="0.35">
      <c r="B60" s="1" t="s">
        <v>8</v>
      </c>
    </row>
    <row r="61" spans="2:19" x14ac:dyDescent="0.35">
      <c r="B61" t="s">
        <v>85</v>
      </c>
      <c r="C61" t="s">
        <v>22</v>
      </c>
      <c r="D61" t="s">
        <v>1</v>
      </c>
      <c r="E61" t="s">
        <v>88</v>
      </c>
      <c r="F61" t="s">
        <v>23</v>
      </c>
      <c r="G61" s="6" t="s">
        <v>24</v>
      </c>
      <c r="H61" t="s">
        <v>86</v>
      </c>
      <c r="I61" t="s">
        <v>25</v>
      </c>
      <c r="J61" t="s">
        <v>30</v>
      </c>
      <c r="K61" t="s">
        <v>84</v>
      </c>
      <c r="L61" t="s">
        <v>26</v>
      </c>
      <c r="M61" t="s">
        <v>27</v>
      </c>
      <c r="N61" t="s">
        <v>32</v>
      </c>
      <c r="O61" t="s">
        <v>33</v>
      </c>
      <c r="P61" t="s">
        <v>28</v>
      </c>
      <c r="Q61" t="s">
        <v>29</v>
      </c>
    </row>
    <row r="62" spans="2:19" ht="15" thickBot="1" x14ac:dyDescent="0.4">
      <c r="B62" t="s">
        <v>80</v>
      </c>
      <c r="C62" t="s">
        <v>171</v>
      </c>
      <c r="D62" t="s">
        <v>170</v>
      </c>
      <c r="E62" t="s">
        <v>233</v>
      </c>
      <c r="F62">
        <v>305</v>
      </c>
      <c r="G62" s="6">
        <v>4</v>
      </c>
      <c r="H62" t="s">
        <v>160</v>
      </c>
      <c r="I62" t="s">
        <v>172</v>
      </c>
      <c r="J62" t="s">
        <v>170</v>
      </c>
      <c r="K62" t="s">
        <v>236</v>
      </c>
      <c r="L62">
        <v>266</v>
      </c>
      <c r="M62">
        <v>2</v>
      </c>
      <c r="N62" s="2">
        <f>((MixU16[[#This Row],[Součet bodů K]]+MixU16[[#This Row],[Součet bodů H]])/2)/$S$62</f>
        <v>0.86515151515151512</v>
      </c>
      <c r="O62" s="3">
        <f>(MixU16[[#This Row],[Pořadí kluk]]+MixU16[[#This Row],[Pořadí Holka]])/2</f>
        <v>3</v>
      </c>
      <c r="P62">
        <f>_xlfn.RANK.EQ(MixU16[[#This Row],[Výpočet Procenta]],MixU16[Výpočet Procenta],0)</f>
        <v>1</v>
      </c>
      <c r="Q62">
        <f>_xlfn.RANK.EQ(MixU16[[#This Row],[Výpočet Pořadí]],MixU16[Výpočet Pořadí],1)</f>
        <v>1</v>
      </c>
      <c r="R62" s="4" t="s">
        <v>31</v>
      </c>
      <c r="S62" s="4">
        <v>330</v>
      </c>
    </row>
    <row r="63" spans="2:19" ht="15" thickTop="1" x14ac:dyDescent="0.35">
      <c r="B63" t="s">
        <v>81</v>
      </c>
      <c r="C63" t="s">
        <v>192</v>
      </c>
      <c r="D63" t="s">
        <v>180</v>
      </c>
      <c r="E63" t="s">
        <v>233</v>
      </c>
      <c r="F63">
        <v>217</v>
      </c>
      <c r="G63" s="6">
        <v>9</v>
      </c>
      <c r="H63" t="s">
        <v>71</v>
      </c>
      <c r="I63" t="s">
        <v>193</v>
      </c>
      <c r="J63" t="s">
        <v>180</v>
      </c>
      <c r="K63" t="s">
        <v>233</v>
      </c>
      <c r="L63">
        <v>149</v>
      </c>
      <c r="M63">
        <v>7</v>
      </c>
      <c r="N63" s="2">
        <f>((MixU16[[#This Row],[Součet bodů K]]+MixU16[[#This Row],[Součet bodů H]])/2)/$S$62</f>
        <v>0.55454545454545456</v>
      </c>
      <c r="O63" s="3">
        <f>(MixU16[[#This Row],[Pořadí kluk]]+MixU16[[#This Row],[Pořadí Holka]])/2</f>
        <v>8</v>
      </c>
      <c r="P63">
        <f>_xlfn.RANK.EQ(MixU16[[#This Row],[Výpočet Procenta]],MixU16[Výpočet Procenta],0)</f>
        <v>2</v>
      </c>
      <c r="Q63">
        <f>_xlfn.RANK.EQ(MixU16[[#This Row],[Výpočet Pořadí]],MixU16[Výpočet Pořadí],1)</f>
        <v>2</v>
      </c>
    </row>
    <row r="64" spans="2:19" x14ac:dyDescent="0.35">
      <c r="G64" s="6"/>
      <c r="N64" s="2"/>
      <c r="O64" s="3"/>
    </row>
    <row r="65" spans="7:15" x14ac:dyDescent="0.35">
      <c r="G65" s="6"/>
      <c r="N65" s="2"/>
      <c r="O65" s="3"/>
    </row>
    <row r="66" spans="7:15" x14ac:dyDescent="0.35">
      <c r="G66" s="6"/>
      <c r="N66" s="2"/>
      <c r="O66" s="3"/>
    </row>
    <row r="67" spans="7:15" x14ac:dyDescent="0.35">
      <c r="G67" s="6"/>
      <c r="N67" s="2"/>
      <c r="O67" s="3"/>
    </row>
    <row r="68" spans="7:15" x14ac:dyDescent="0.35">
      <c r="G68" s="6"/>
      <c r="N68" s="2"/>
      <c r="O68" s="3"/>
    </row>
    <row r="69" spans="7:15" x14ac:dyDescent="0.35">
      <c r="G69" s="6"/>
      <c r="N69" s="2"/>
      <c r="O69" s="3"/>
    </row>
    <row r="70" spans="7:15" x14ac:dyDescent="0.35">
      <c r="G70" s="6"/>
      <c r="N70" s="2"/>
      <c r="O70" s="3"/>
    </row>
    <row r="71" spans="7:15" x14ac:dyDescent="0.35">
      <c r="G71" s="6"/>
      <c r="N71" s="2"/>
      <c r="O71" s="3"/>
    </row>
    <row r="72" spans="7:15" x14ac:dyDescent="0.35">
      <c r="G72" s="6"/>
      <c r="N72" s="2"/>
      <c r="O72" s="3"/>
    </row>
    <row r="73" spans="7:15" x14ac:dyDescent="0.35">
      <c r="G73" s="6"/>
      <c r="N73" s="2"/>
      <c r="O73" s="3"/>
    </row>
    <row r="74" spans="7:15" x14ac:dyDescent="0.35">
      <c r="G74" s="6"/>
      <c r="N74" s="2"/>
      <c r="O74" s="3"/>
    </row>
    <row r="75" spans="7:15" x14ac:dyDescent="0.35">
      <c r="G75" s="6"/>
      <c r="N75" s="2"/>
      <c r="O75" s="3"/>
    </row>
    <row r="76" spans="7:15" x14ac:dyDescent="0.35">
      <c r="G76" s="6"/>
      <c r="N76" s="2"/>
      <c r="O76" s="3"/>
    </row>
  </sheetData>
  <phoneticPr fontId="2" type="noConversion"/>
  <conditionalFormatting sqref="E5:E8">
    <cfRule type="containsText" dxfId="17" priority="3" operator="containsText" text="Out">
      <formula>NOT(ISERROR(SEARCH("Out",E5)))</formula>
    </cfRule>
    <cfRule type="containsText" dxfId="16" priority="4" operator="containsText" text="In">
      <formula>NOT(ISERROR(SEARCH("In",E5)))</formula>
    </cfRule>
  </conditionalFormatting>
  <conditionalFormatting sqref="E24:E26">
    <cfRule type="containsText" dxfId="15" priority="58" operator="containsText" text="Out">
      <formula>NOT(ISERROR(SEARCH("Out",E24)))</formula>
    </cfRule>
    <cfRule type="containsText" dxfId="14" priority="59" operator="containsText" text="In">
      <formula>NOT(ISERROR(SEARCH("In",E24)))</formula>
    </cfRule>
  </conditionalFormatting>
  <conditionalFormatting sqref="E43:E46">
    <cfRule type="containsText" dxfId="13" priority="9" operator="containsText" text="Out">
      <formula>NOT(ISERROR(SEARCH("Out",E43)))</formula>
    </cfRule>
    <cfRule type="containsText" dxfId="12" priority="10" operator="containsText" text="In">
      <formula>NOT(ISERROR(SEARCH("In",E43)))</formula>
    </cfRule>
  </conditionalFormatting>
  <conditionalFormatting sqref="E62 E64">
    <cfRule type="containsText" dxfId="11" priority="37" operator="containsText" text="In">
      <formula>NOT(ISERROR(SEARCH("In",E62)))</formula>
    </cfRule>
    <cfRule type="containsText" dxfId="10" priority="36" operator="containsText" text="Out">
      <formula>NOT(ISERROR(SEARCH("Out",E62)))</formula>
    </cfRule>
  </conditionalFormatting>
  <conditionalFormatting sqref="G5:G7">
    <cfRule type="colorScale" priority="26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27">
      <colorScale>
        <cfvo type="num" val="1"/>
        <cfvo type="num" val="15"/>
        <color theme="9"/>
        <color rgb="FFFF0000"/>
      </colorScale>
    </cfRule>
    <cfRule type="colorScale" priority="28">
      <colorScale>
        <cfvo type="num" val="1"/>
        <cfvo type="num" val="15"/>
        <color rgb="FFFF7128"/>
        <color rgb="FFFFEF9C"/>
      </colorScale>
    </cfRule>
    <cfRule type="colorScale" priority="29">
      <colorScale>
        <cfvo type="num" val="1"/>
        <cfvo type="num" val="15"/>
        <color theme="9"/>
        <color rgb="FFFF0000"/>
      </colorScale>
    </cfRule>
  </conditionalFormatting>
  <conditionalFormatting sqref="G8 G9:H19 G27:H38 G46:H57 G65:H76">
    <cfRule type="containsText" dxfId="9" priority="75" operator="containsText" text="In">
      <formula>NOT(ISERROR(SEARCH("In",G8)))</formula>
    </cfRule>
    <cfRule type="containsText" dxfId="8" priority="74" operator="containsText" text="Out">
      <formula>NOT(ISERROR(SEARCH("Out",G8)))</formula>
    </cfRule>
  </conditionalFormatting>
  <conditionalFormatting sqref="G24:G26">
    <cfRule type="colorScale" priority="54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55">
      <colorScale>
        <cfvo type="num" val="1"/>
        <cfvo type="num" val="15"/>
        <color theme="9"/>
        <color rgb="FFFF0000"/>
      </colorScale>
    </cfRule>
    <cfRule type="colorScale" priority="56">
      <colorScale>
        <cfvo type="num" val="1"/>
        <cfvo type="num" val="15"/>
        <color rgb="FFFF7128"/>
        <color rgb="FFFFEF9C"/>
      </colorScale>
    </cfRule>
    <cfRule type="colorScale" priority="57">
      <colorScale>
        <cfvo type="num" val="1"/>
        <cfvo type="num" val="15"/>
        <color theme="9"/>
        <color rgb="FFFF0000"/>
      </colorScale>
    </cfRule>
  </conditionalFormatting>
  <conditionalFormatting sqref="G43:G45">
    <cfRule type="colorScale" priority="46">
      <colorScale>
        <cfvo type="num" val="1"/>
        <cfvo type="num" val="15"/>
        <color theme="9"/>
        <color rgb="FFFF0000"/>
      </colorScale>
    </cfRule>
    <cfRule type="colorScale" priority="45">
      <colorScale>
        <cfvo type="num" val="1"/>
        <cfvo type="num" val="15"/>
        <color rgb="FFFF7128"/>
        <color rgb="FFFFEF9C"/>
      </colorScale>
    </cfRule>
    <cfRule type="colorScale" priority="43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44">
      <colorScale>
        <cfvo type="num" val="1"/>
        <cfvo type="num" val="15"/>
        <color theme="9"/>
        <color rgb="FFFF0000"/>
      </colorScale>
    </cfRule>
  </conditionalFormatting>
  <conditionalFormatting sqref="G62:G64">
    <cfRule type="colorScale" priority="35">
      <colorScale>
        <cfvo type="num" val="1"/>
        <cfvo type="num" val="15"/>
        <color theme="9"/>
        <color rgb="FFFF0000"/>
      </colorScale>
    </cfRule>
    <cfRule type="colorScale" priority="32">
      <colorScale>
        <cfvo type="num" val="1"/>
        <cfvo type="percentile" val="50"/>
        <cfvo type="num" val="15"/>
        <color theme="9"/>
        <color rgb="FFFFEB84"/>
        <color rgb="FFFF0000"/>
      </colorScale>
    </cfRule>
    <cfRule type="colorScale" priority="33">
      <colorScale>
        <cfvo type="num" val="1"/>
        <cfvo type="num" val="15"/>
        <color theme="9"/>
        <color rgb="FFFF0000"/>
      </colorScale>
    </cfRule>
    <cfRule type="colorScale" priority="34">
      <colorScale>
        <cfvo type="num" val="1"/>
        <cfvo type="num" val="15"/>
        <color rgb="FFFF7128"/>
        <color rgb="FFFFEF9C"/>
      </colorScale>
    </cfRule>
  </conditionalFormatting>
  <conditionalFormatting sqref="K5:K8">
    <cfRule type="containsText" dxfId="7" priority="2" operator="containsText" text="In">
      <formula>NOT(ISERROR(SEARCH("In",K5)))</formula>
    </cfRule>
    <cfRule type="containsText" dxfId="6" priority="1" operator="containsText" text="Out">
      <formula>NOT(ISERROR(SEARCH("Out",K5)))</formula>
    </cfRule>
  </conditionalFormatting>
  <conditionalFormatting sqref="K24:K26">
    <cfRule type="containsText" dxfId="5" priority="61" operator="containsText" text="Out">
      <formula>NOT(ISERROR(SEARCH("Out",K24)))</formula>
    </cfRule>
    <cfRule type="containsText" dxfId="4" priority="62" operator="containsText" text="In">
      <formula>NOT(ISERROR(SEARCH("In",K24)))</formula>
    </cfRule>
  </conditionalFormatting>
  <conditionalFormatting sqref="K43:K45">
    <cfRule type="containsText" dxfId="3" priority="6" operator="containsText" text="In">
      <formula>NOT(ISERROR(SEARCH("In",K43)))</formula>
    </cfRule>
    <cfRule type="containsText" dxfId="2" priority="5" operator="containsText" text="Out">
      <formula>NOT(ISERROR(SEARCH("Out",K43)))</formula>
    </cfRule>
  </conditionalFormatting>
  <conditionalFormatting sqref="K62:K64">
    <cfRule type="containsText" dxfId="1" priority="20" operator="containsText" text="In">
      <formula>NOT(ISERROR(SEARCH("In",K62)))</formula>
    </cfRule>
    <cfRule type="containsText" dxfId="0" priority="19" operator="containsText" text="Out">
      <formula>NOT(ISERROR(SEARCH("Out",K62)))</formula>
    </cfRule>
  </conditionalFormatting>
  <conditionalFormatting sqref="M5:M7">
    <cfRule type="colorScale" priority="23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M24:M26">
    <cfRule type="colorScale" priority="60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M43:M45">
    <cfRule type="colorScale" priority="49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M62:M64">
    <cfRule type="colorScale" priority="38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P5:P19">
    <cfRule type="colorScale" priority="83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P24:P38">
    <cfRule type="colorScale" priority="64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P43:P57">
    <cfRule type="colorScale" priority="53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P62:P76">
    <cfRule type="colorScale" priority="42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Q5:Q19">
    <cfRule type="colorScale" priority="82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Q24:Q38">
    <cfRule type="colorScale" priority="63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Q43:Q57">
    <cfRule type="colorScale" priority="52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conditionalFormatting sqref="Q62:Q76">
    <cfRule type="colorScale" priority="41">
      <colorScale>
        <cfvo type="num" val="1"/>
        <cfvo type="percentile" val="50"/>
        <cfvo type="num" val="15"/>
        <color theme="9"/>
        <color rgb="FFFFEB84"/>
        <color rgb="FFFF0000"/>
      </colorScale>
    </cfRule>
  </conditionalFormatting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7075B270-0706-4865-BC3B-335A20972199}">
          <x14:formula1>
            <xm:f>Listina!$F$5:$F$19</xm:f>
          </x14:formula1>
          <xm:sqref>E5:E8</xm:sqref>
        </x14:dataValidation>
        <x14:dataValidation type="list" allowBlank="1" showInputMessage="1" showErrorMessage="1" xr:uid="{0C069138-C1C7-44AE-B7E3-9D532646E941}">
          <x14:formula1>
            <xm:f>Listina!$L$5:$L$19</xm:f>
          </x14:formula1>
          <xm:sqref>K5:K8</xm:sqref>
        </x14:dataValidation>
        <x14:dataValidation type="list" allowBlank="1" showInputMessage="1" showErrorMessage="1" xr:uid="{61E496B3-0C52-4960-B768-6488FCA9F52F}">
          <x14:formula1>
            <xm:f>Listina!$J$5:$J$19</xm:f>
          </x14:formula1>
          <xm:sqref>J5:J8</xm:sqref>
        </x14:dataValidation>
        <x14:dataValidation type="list" allowBlank="1" showInputMessage="1" showErrorMessage="1" xr:uid="{8550A25A-4637-45AE-B8D6-14FDEFEDA42E}">
          <x14:formula1>
            <xm:f>Listina!$I$5:$I$19</xm:f>
          </x14:formula1>
          <xm:sqref>I5:I8</xm:sqref>
        </x14:dataValidation>
        <x14:dataValidation type="list" allowBlank="1" showInputMessage="1" showErrorMessage="1" xr:uid="{D0F336F8-7A95-4475-8F48-6933ED710146}">
          <x14:formula1>
            <xm:f>Listina!$F$43:$F$57</xm:f>
          </x14:formula1>
          <xm:sqref>E44</xm:sqref>
        </x14:dataValidation>
        <x14:dataValidation type="list" allowBlank="1" showInputMessage="1" showErrorMessage="1" xr:uid="{5B985C96-9A2A-47D7-82D6-E85540AE15A5}">
          <x14:formula1>
            <xm:f>Listina!$D$43:$D$57</xm:f>
          </x14:formula1>
          <xm:sqref>D44</xm:sqref>
        </x14:dataValidation>
        <x14:dataValidation type="list" allowBlank="1" showInputMessage="1" showErrorMessage="1" xr:uid="{8F221008-0D7F-4414-BD5E-A2415E3E1AFE}">
          <x14:formula1>
            <xm:f>Listina!$C$43:$C$57</xm:f>
          </x14:formula1>
          <xm:sqref>C44</xm:sqref>
        </x14:dataValidation>
        <x14:dataValidation type="list" allowBlank="1" showInputMessage="1" showErrorMessage="1" xr:uid="{40052146-5A9D-4449-9FD0-6B3FDF88C9D3}">
          <x14:formula1>
            <xm:f>Listina!$J$27:$J$57</xm:f>
          </x14:formula1>
          <xm:sqref>D45:D46 J45</xm:sqref>
        </x14:dataValidation>
        <x14:dataValidation type="list" allowBlank="1" showInputMessage="1" showErrorMessage="1" xr:uid="{FB3377F5-F7A2-49EF-B447-3BDCFD50C35A}">
          <x14:formula1>
            <xm:f>Listina!$I$27:$I$57</xm:f>
          </x14:formula1>
          <xm:sqref>C45:C46 I45</xm:sqref>
        </x14:dataValidation>
        <x14:dataValidation type="list" allowBlank="1" showInputMessage="1" showErrorMessage="1" xr:uid="{F379C571-32DA-420F-B13A-C9D05972198D}">
          <x14:formula1>
            <xm:f>Listina!$L$43:$L$57</xm:f>
          </x14:formula1>
          <xm:sqref>E45:E46 K45</xm:sqref>
        </x14:dataValidation>
        <x14:dataValidation type="list" allowBlank="1" showInputMessage="1" showErrorMessage="1" xr:uid="{5AE2B904-9749-43DB-B7C5-D9B2E4175442}">
          <x14:formula1>
            <xm:f>Listina!$J$24:$J$38</xm:f>
          </x14:formula1>
          <xm:sqref>J44</xm:sqref>
        </x14:dataValidation>
        <x14:dataValidation type="list" allowBlank="1" showInputMessage="1" showErrorMessage="1" xr:uid="{324BBAD2-EF34-47C3-8747-B94867DF9134}">
          <x14:formula1>
            <xm:f>Listina!$I$24:$I$38</xm:f>
          </x14:formula1>
          <xm:sqref>I44</xm:sqref>
        </x14:dataValidation>
        <x14:dataValidation type="list" allowBlank="1" showInputMessage="1" showErrorMessage="1" xr:uid="{AE3ECAF3-6367-4D4B-A375-2DE6D26CB2E8}">
          <x14:formula1>
            <xm:f>Listina!$L$24:$L$38</xm:f>
          </x14:formula1>
          <xm:sqref>K44</xm:sqref>
        </x14:dataValidation>
        <x14:dataValidation type="list" allowBlank="1" showInputMessage="1" showErrorMessage="1" xr:uid="{06E4C429-AA9F-470E-9D8C-828B2DDA870D}">
          <x14:formula1>
            <xm:f>Listina!$D$5:$D$19</xm:f>
          </x14:formula1>
          <xm:sqref>D5:D8</xm:sqref>
        </x14:dataValidation>
        <x14:dataValidation type="list" allowBlank="1" showInputMessage="1" showErrorMessage="1" xr:uid="{69227BE6-53F9-4E3D-B92C-141134C30D0B}">
          <x14:formula1>
            <xm:f>Listina!$C$5:$C$19</xm:f>
          </x14:formula1>
          <xm:sqref>C5:C8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D8E52-AD69-4FC9-9010-EADAEB6CE9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Listina</vt:lpstr>
      <vt:lpstr>Kluci</vt:lpstr>
      <vt:lpstr>Holky</vt:lpstr>
      <vt:lpstr>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Sakač Jan</dc:creator>
  <cp:lastModifiedBy>Jan Sakač</cp:lastModifiedBy>
  <dcterms:created xsi:type="dcterms:W3CDTF">2023-10-07T16:28:01Z</dcterms:created>
  <dcterms:modified xsi:type="dcterms:W3CDTF">2024-10-07T16:21:24Z</dcterms:modified>
</cp:coreProperties>
</file>